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U:\Building\QMS\QMS-003 Forms and Checklist Register\Application Forms - QLDC\AF CALC Building Consent Initial Fee Calcualator\"/>
    </mc:Choice>
  </mc:AlternateContent>
  <xr:revisionPtr revIDLastSave="0" documentId="13_ncr:1_{F471E6B2-A34D-49D1-9990-8E2105ECBD2E}" xr6:coauthVersionLast="45" xr6:coauthVersionMax="45" xr10:uidLastSave="{00000000-0000-0000-0000-000000000000}"/>
  <workbookProtection workbookAlgorithmName="SHA-512" workbookHashValue="NzMZq07K3ne9WsnoRwLy8jgOjbW9dIlRtfdoYOgSeZC5Pg1mw/oV+yVz4uqju81ixNeWcMe1da1Khynse7mw0g==" workbookSaltValue="CWSF2MpEyRGPqApANsswSQ==" workbookSpinCount="100000" lockStructure="1"/>
  <bookViews>
    <workbookView xWindow="14910" yWindow="-16485" windowWidth="29040" windowHeight="15990" activeTab="1" xr2:uid="{AF93717D-3E11-46C9-AF87-15594850E684}"/>
  </bookViews>
  <sheets>
    <sheet name="Building Services Fees" sheetId="3" r:id="rId1"/>
    <sheet name="Building Consent Fee Calculator" sheetId="2" r:id="rId2"/>
  </sheets>
  <definedNames>
    <definedName name="_xlnm.Print_Area" localSheetId="1">'Building Consent Fee Calculator'!$A$1:$H$63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5" i="2" l="1"/>
  <c r="J65" i="2" s="1"/>
  <c r="H32" i="2" l="1"/>
  <c r="K64" i="2"/>
  <c r="L51" i="2"/>
  <c r="J24" i="2" l="1"/>
  <c r="J22" i="2"/>
  <c r="L52" i="2" l="1"/>
  <c r="L53" i="2"/>
  <c r="L54" i="2"/>
  <c r="L55" i="2"/>
  <c r="L56" i="2"/>
  <c r="L57" i="2"/>
  <c r="L58" i="2"/>
  <c r="L59" i="2"/>
  <c r="K69" i="2" l="1"/>
  <c r="K68" i="2"/>
  <c r="K67" i="2"/>
  <c r="J62" i="2" s="1"/>
  <c r="J61" i="2" l="1"/>
  <c r="K61" i="2" s="1"/>
  <c r="M60" i="2" s="1"/>
  <c r="H11" i="2"/>
  <c r="J69" i="2"/>
  <c r="J68" i="2"/>
  <c r="J67" i="2"/>
  <c r="J64" i="2"/>
  <c r="H36" i="2" s="1"/>
  <c r="Q60" i="2" l="1"/>
  <c r="J63" i="2"/>
  <c r="K63" i="2" s="1"/>
  <c r="H29" i="2" s="1"/>
  <c r="H35" i="2"/>
  <c r="H40" i="2" l="1"/>
</calcChain>
</file>

<file path=xl/sharedStrings.xml><?xml version="1.0" encoding="utf-8"?>
<sst xmlns="http://schemas.openxmlformats.org/spreadsheetml/2006/main" count="157" uniqueCount="132">
  <si>
    <t>Building Consent Deposit</t>
  </si>
  <si>
    <t>Total Deposit</t>
  </si>
  <si>
    <t>$</t>
  </si>
  <si>
    <t>GOVERNMENT LEVIES</t>
  </si>
  <si>
    <r>
      <t xml:space="preserve">Estimated Value (incl GST)  Value                 </t>
    </r>
    <r>
      <rPr>
        <b/>
        <u/>
        <sz val="8"/>
        <rFont val="Arial"/>
        <family val="2"/>
      </rPr>
      <t>up to and including</t>
    </r>
  </si>
  <si>
    <t>(PIM)</t>
  </si>
  <si>
    <t>Unlined sheds</t>
  </si>
  <si>
    <t>Other</t>
  </si>
  <si>
    <t>Square metres of building work</t>
  </si>
  <si>
    <t xml:space="preserve">Calculated Value per m2 </t>
  </si>
  <si>
    <t>Estimated Value of Building Work</t>
  </si>
  <si>
    <t>Heating Appliances</t>
  </si>
  <si>
    <r>
      <t>m</t>
    </r>
    <r>
      <rPr>
        <vertAlign val="superscript"/>
        <sz val="10"/>
        <rFont val="Calibri"/>
        <family val="2"/>
        <scheme val="minor"/>
      </rPr>
      <t>2</t>
    </r>
  </si>
  <si>
    <t xml:space="preserve"> (Mark selection with a Y)</t>
  </si>
  <si>
    <t xml:space="preserve">Type of building        </t>
  </si>
  <si>
    <t>New Connections (if required)</t>
  </si>
  <si>
    <t>Please refer to Resource Consent and Engineering Fees and Other Charges for new connection fee structure</t>
  </si>
  <si>
    <t>QLDC BUILDING CONSENT INITIAL FEE</t>
  </si>
  <si>
    <t xml:space="preserve">BRANZ (BUILDING RESEARCH ASSOCIATION)  </t>
  </si>
  <si>
    <t>Calculation Table- Do not change!</t>
  </si>
  <si>
    <t>AMOUNT</t>
  </si>
  <si>
    <t xml:space="preserve">Please enter your estimated project data in the blue highlighted boxes below </t>
  </si>
  <si>
    <t>Commercial</t>
  </si>
  <si>
    <t>BRANZ Levy</t>
  </si>
  <si>
    <t>MBIE BUILDING LEVY</t>
  </si>
  <si>
    <t>Commercial / Industrial project</t>
  </si>
  <si>
    <t>Residential project</t>
  </si>
  <si>
    <t>You must select one of these 4 options for your building project</t>
  </si>
  <si>
    <r>
      <t xml:space="preserve">Note: minimum value threshold is </t>
    </r>
    <r>
      <rPr>
        <b/>
        <sz val="10"/>
        <rFont val="Calibri"/>
        <family val="2"/>
        <scheme val="minor"/>
      </rPr>
      <t>$20,000</t>
    </r>
    <r>
      <rPr>
        <sz val="10"/>
        <rFont val="Calibri"/>
        <family val="2"/>
        <scheme val="minor"/>
      </rPr>
      <t xml:space="preserve"> and over</t>
    </r>
  </si>
  <si>
    <r>
      <t xml:space="preserve">Note: minimum value threshold is </t>
    </r>
    <r>
      <rPr>
        <b/>
        <sz val="10"/>
        <rFont val="Calibri"/>
        <family val="2"/>
        <scheme val="minor"/>
      </rPr>
      <t>$20,444</t>
    </r>
    <r>
      <rPr>
        <sz val="10"/>
        <rFont val="Calibri"/>
        <family val="2"/>
        <scheme val="minor"/>
      </rPr>
      <t xml:space="preserve"> and over</t>
    </r>
  </si>
  <si>
    <t>PAYMENT OPTIONS</t>
  </si>
  <si>
    <t>Unlined shed or residential?</t>
  </si>
  <si>
    <t>Residential or Commercial up to 500,00</t>
  </si>
  <si>
    <t>Residential or Commercial up to 1 mill</t>
  </si>
  <si>
    <t>Residential</t>
  </si>
  <si>
    <t>Fee</t>
  </si>
  <si>
    <t>PIM</t>
  </si>
  <si>
    <t>Calculated PIM Fee</t>
  </si>
  <si>
    <t>Calc Processing Fee</t>
  </si>
  <si>
    <t>Building Consent Initial Fee Calculator</t>
  </si>
  <si>
    <t>INITIAL FEE BREAKDOWN (gst included)</t>
  </si>
  <si>
    <t>BUILDING CONSENT PROCESSING  &amp; INSPECTIONS FEES</t>
  </si>
  <si>
    <t xml:space="preserve">TOTAL INITIAL FEE TO BE PAID (gst included) </t>
  </si>
  <si>
    <t>Yes, Y</t>
  </si>
  <si>
    <t>No, N</t>
  </si>
  <si>
    <t>Note: For Building Consent Amendments with no additional project value please enter $1</t>
  </si>
  <si>
    <t xml:space="preserve">The estimation includes the value of building materials, labour, design costs, siteworks etc. </t>
  </si>
  <si>
    <t>Unlined Accessory Building</t>
  </si>
  <si>
    <t>Building Consent Initial fee</t>
  </si>
  <si>
    <t>Minor Variation</t>
  </si>
  <si>
    <t>Note: If you have purchased an earlier PIM please provide the PIM number:  PM</t>
  </si>
  <si>
    <t>-including PIM</t>
  </si>
  <si>
    <t>-INCLUDING PIM</t>
  </si>
  <si>
    <t>select Yes or No</t>
  </si>
  <si>
    <t xml:space="preserve">Do you want to purchase a discounted PIM with your Building Consent? </t>
  </si>
  <si>
    <t>Total with additional $50K</t>
  </si>
  <si>
    <t>&gt;1,000,000</t>
  </si>
  <si>
    <t>Effective from 1st July 2020</t>
  </si>
  <si>
    <t>PROJECT INFORMATION MEMORANDUM (PIM) ONLY APPLICATION</t>
  </si>
  <si>
    <t xml:space="preserve">Residential </t>
  </si>
  <si>
    <t xml:space="preserve">BUILDING CONSENT – INITIAL FEE (NON REFUNDABLE) </t>
  </si>
  <si>
    <t>Estimated Value (inc GST)*</t>
  </si>
  <si>
    <t>Building Type</t>
  </si>
  <si>
    <t>Without PIM</t>
  </si>
  <si>
    <t>Any</t>
  </si>
  <si>
    <t>&lt; $5000</t>
  </si>
  <si>
    <t>$5001 - $20 000</t>
  </si>
  <si>
    <t>$20 001 - $180 000</t>
  </si>
  <si>
    <r>
      <t>Unlined Accessory Building</t>
    </r>
    <r>
      <rPr>
        <i/>
        <sz val="10"/>
        <rFont val="Calibri"/>
        <family val="2"/>
      </rPr>
      <t xml:space="preserve"> </t>
    </r>
  </si>
  <si>
    <t>Any (except unlined accessory)</t>
  </si>
  <si>
    <t>$180 001 - $500 000</t>
  </si>
  <si>
    <r>
      <t xml:space="preserve">Residential </t>
    </r>
    <r>
      <rPr>
        <i/>
        <sz val="10"/>
        <rFont val="Calibri"/>
        <family val="2"/>
      </rPr>
      <t xml:space="preserve"> </t>
    </r>
  </si>
  <si>
    <t>&gt; $1 000 000**</t>
  </si>
  <si>
    <t xml:space="preserve">*estimated value = As defined by the Goods and Services Act 1985 s10; this includes the cost of building materials, labour, design costs, siteworks, but excludes furnishings, carpets and appliances </t>
  </si>
  <si>
    <t xml:space="preserve">LEVIES </t>
  </si>
  <si>
    <r>
      <t>Building Research Levy BRANZ</t>
    </r>
    <r>
      <rPr>
        <i/>
        <sz val="10"/>
        <color rgb="FF000000"/>
        <rFont val="Calibri"/>
        <family val="2"/>
      </rPr>
      <t xml:space="preserve"> (where estimated value of work &gt;$20 000)</t>
    </r>
  </si>
  <si>
    <t>$1.00 per $1000 of est. value</t>
  </si>
  <si>
    <r>
      <t xml:space="preserve">MBIE Building Levy </t>
    </r>
    <r>
      <rPr>
        <i/>
        <sz val="10"/>
        <color rgb="FF000000"/>
        <rFont val="Calibri"/>
        <family val="2"/>
      </rPr>
      <t>(where estimated value of work &gt;$20 444)</t>
    </r>
  </si>
  <si>
    <r>
      <t>$1.75</t>
    </r>
    <r>
      <rPr>
        <sz val="8"/>
        <rFont val="Calibri"/>
        <family val="2"/>
      </rPr>
      <t> </t>
    </r>
    <r>
      <rPr>
        <sz val="11"/>
        <rFont val="Calibri"/>
        <family val="2"/>
      </rPr>
      <t xml:space="preserve"> per $1000 of est. value</t>
    </r>
  </si>
  <si>
    <t>HOURLY RATES</t>
  </si>
  <si>
    <t>Building Control Officer</t>
  </si>
  <si>
    <t xml:space="preserve">Administration </t>
  </si>
  <si>
    <r>
      <t>BUILDING ACT</t>
    </r>
    <r>
      <rPr>
        <sz val="8"/>
        <rFont val="Calibri"/>
        <family val="2"/>
      </rPr>
      <t> </t>
    </r>
    <r>
      <rPr>
        <b/>
        <sz val="11"/>
        <rFont val="Calibri"/>
        <family val="2"/>
      </rPr>
      <t xml:space="preserve"> – INITIAL FEE (NON REFUNDABLE)</t>
    </r>
  </si>
  <si>
    <t>Application Type</t>
  </si>
  <si>
    <t>Certificate of Acceptance (COA)</t>
  </si>
  <si>
    <t>Certificate of Public Use (CPU)</t>
  </si>
  <si>
    <t>Notice to Fix</t>
  </si>
  <si>
    <t>OTHER BUILDING SERVICES FEES</t>
  </si>
  <si>
    <t>Building Warrant of Fitness (BWOF)</t>
  </si>
  <si>
    <t>Compliance Schedule (register and issue)</t>
  </si>
  <si>
    <t>Amend Compliance Schedule</t>
  </si>
  <si>
    <t>Annual BWOF Certificate</t>
  </si>
  <si>
    <t>Audit (On site audit approximately every 3 years)</t>
  </si>
  <si>
    <t>$ Hourly rate (BCO &amp; Admin)</t>
  </si>
  <si>
    <r>
      <t>Miscellaneous</t>
    </r>
    <r>
      <rPr>
        <sz val="8"/>
        <rFont val="Calibri"/>
        <family val="2"/>
      </rPr>
      <t> </t>
    </r>
  </si>
  <si>
    <t>Building Consents Issued - Monthly reports</t>
  </si>
  <si>
    <t>Pre-Application meeting (First hour free)</t>
  </si>
  <si>
    <t>$ Hourly rate</t>
  </si>
  <si>
    <r>
      <t>Residential Swimming Pools</t>
    </r>
    <r>
      <rPr>
        <sz val="8"/>
        <rFont val="Calibri"/>
        <family val="2"/>
      </rPr>
      <t> </t>
    </r>
    <r>
      <rPr>
        <b/>
        <sz val="11"/>
        <rFont val="Calibri"/>
        <family val="2"/>
      </rPr>
      <t xml:space="preserve"> </t>
    </r>
    <r>
      <rPr>
        <sz val="11"/>
        <rFont val="Calibri"/>
        <family val="2"/>
      </rPr>
      <t>(Building (Pools) Amendment Act 2016)</t>
    </r>
  </si>
  <si>
    <t>Inspections</t>
  </si>
  <si>
    <t>Land Information Memorandum</t>
  </si>
  <si>
    <r>
      <t>Residential</t>
    </r>
    <r>
      <rPr>
        <i/>
        <sz val="10"/>
        <rFont val="Calibri"/>
        <family val="2"/>
      </rPr>
      <t xml:space="preserve"> (standard 10 working days)</t>
    </r>
  </si>
  <si>
    <r>
      <t>Commercial</t>
    </r>
    <r>
      <rPr>
        <i/>
        <sz val="10"/>
        <rFont val="Calibri"/>
        <family val="2"/>
      </rPr>
      <t xml:space="preserve"> (standard 10 working days)</t>
    </r>
  </si>
  <si>
    <r>
      <t>S</t>
    </r>
    <r>
      <rPr>
        <sz val="11"/>
        <rFont val="Calibri"/>
        <family val="2"/>
      </rPr>
      <t>plit Building Consent Application (no change in value of work)</t>
    </r>
  </si>
  <si>
    <t>Building Act Title Registration e.g.;
-  Section 71-74 Natural Hazards
-  Section 75 Building Across two (or more allotments)</t>
  </si>
  <si>
    <t xml:space="preserve">As per building consent fees </t>
  </si>
  <si>
    <r>
      <t xml:space="preserve">With PIM 
</t>
    </r>
    <r>
      <rPr>
        <i/>
        <sz val="10"/>
        <rFont val="Calibri"/>
        <family val="2"/>
      </rPr>
      <t>(PIM provided at discounted rate)</t>
    </r>
  </si>
  <si>
    <t>Exempt Building Work</t>
  </si>
  <si>
    <r>
      <t>$0.20</t>
    </r>
    <r>
      <rPr>
        <sz val="8"/>
        <rFont val="Calibri"/>
        <family val="2"/>
      </rPr>
      <t> </t>
    </r>
    <r>
      <rPr>
        <sz val="11"/>
        <rFont val="Calibri"/>
        <family val="2"/>
      </rPr>
      <t xml:space="preserve"> per $1000 of est. value</t>
    </r>
  </si>
  <si>
    <r>
      <t xml:space="preserve">BCA Levy - BCA accrediation levy payable on all building consent applications including amended and stage applications </t>
    </r>
    <r>
      <rPr>
        <i/>
        <sz val="10"/>
        <color rgb="FF000000"/>
        <rFont val="Calibri"/>
        <family val="2"/>
      </rPr>
      <t>(where estimated value of work &gt;$20 000)</t>
    </r>
  </si>
  <si>
    <t>BCA ACCREDITATION LEVY</t>
  </si>
  <si>
    <t>QLDC BUILDING CONSENT ACCREDITATION LEVY</t>
  </si>
  <si>
    <t>BCA Levy</t>
  </si>
  <si>
    <t>Yes</t>
  </si>
  <si>
    <t>$500 001 - $1 000 000</t>
  </si>
  <si>
    <r>
      <t>(To assess full initial fee click</t>
    </r>
    <r>
      <rPr>
        <b/>
        <i/>
        <sz val="10"/>
        <rFont val="Calibri"/>
        <family val="2"/>
      </rPr>
      <t xml:space="preserve"> Building Consent Fee Calculator</t>
    </r>
    <r>
      <rPr>
        <i/>
        <sz val="10"/>
        <rFont val="Calibri"/>
        <family val="2"/>
      </rPr>
      <t xml:space="preserve"> tab below)</t>
    </r>
  </si>
  <si>
    <r>
      <t>(Wher</t>
    </r>
    <r>
      <rPr>
        <i/>
        <sz val="10"/>
        <color theme="1"/>
        <rFont val="Calibri"/>
        <family val="2"/>
      </rPr>
      <t>e initial fee</t>
    </r>
    <r>
      <rPr>
        <i/>
        <sz val="10"/>
        <rFont val="Calibri"/>
        <family val="2"/>
      </rPr>
      <t xml:space="preserve"> is exceeded hourly rates will apply)</t>
    </r>
  </si>
  <si>
    <r>
      <t>(Required at time of Initial fee. See</t>
    </r>
    <r>
      <rPr>
        <b/>
        <i/>
        <sz val="10"/>
        <rFont val="Calibri"/>
        <family val="2"/>
      </rPr>
      <t>Building Consent Fee Calculator</t>
    </r>
    <r>
      <rPr>
        <i/>
        <sz val="10"/>
        <rFont val="Calibri"/>
        <family val="2"/>
      </rPr>
      <t xml:space="preserve"> to assess full</t>
    </r>
    <r>
      <rPr>
        <i/>
        <sz val="10"/>
        <color theme="1"/>
        <rFont val="Calibri"/>
        <family val="2"/>
      </rPr>
      <t xml:space="preserve"> initial fee</t>
    </r>
    <r>
      <rPr>
        <i/>
        <sz val="10"/>
        <rFont val="Calibri"/>
        <family val="2"/>
      </rPr>
      <t xml:space="preserve">) </t>
    </r>
  </si>
  <si>
    <t>(Cost is later deducted from subsequent full Building Consent initial fee)</t>
  </si>
  <si>
    <r>
      <t>This calculator has been designed to assist with the calculation of the initial fee for Building Consents. 
The calculation is based on the initial fees and charges effective from</t>
    </r>
    <r>
      <rPr>
        <b/>
        <u/>
        <sz val="11"/>
        <rFont val="Calibri"/>
        <family val="2"/>
        <scheme val="minor"/>
      </rPr>
      <t xml:space="preserve"> 1st July 2023</t>
    </r>
    <r>
      <rPr>
        <sz val="11"/>
        <rFont val="Calibri"/>
        <family val="2"/>
        <scheme val="minor"/>
      </rPr>
      <t xml:space="preserve">
For full details of the QLDC Building Services fee schedule please click the 'Building Services Fees' tab below
Please note that the below calculation is an initial fee and  further charges may be invoiced depending on the complexity of your project</t>
    </r>
  </si>
  <si>
    <t xml:space="preserve">Please include a copy of this calculation with all Building Consent applications. </t>
  </si>
  <si>
    <r>
      <rPr>
        <b/>
        <sz val="20"/>
        <color theme="0"/>
        <rFont val="Arial"/>
        <family val="2"/>
      </rPr>
      <t>Building Services Fees</t>
    </r>
    <r>
      <rPr>
        <b/>
        <sz val="22"/>
        <color theme="0"/>
        <rFont val="Arial"/>
        <family val="2"/>
      </rPr>
      <t xml:space="preserve">
</t>
    </r>
    <r>
      <rPr>
        <b/>
        <sz val="8"/>
        <color theme="0"/>
        <rFont val="Arial"/>
        <family val="2"/>
      </rPr>
      <t>Set by Queenstown Lakes District Council in accordance with section 219 of the Building Act 2004
Effective from 1st July 2023</t>
    </r>
  </si>
  <si>
    <t>**for every $50 000 (or part thereof) an additional fee of $63.00 will apply</t>
  </si>
  <si>
    <t>$401 (year) / $39 (month)</t>
  </si>
  <si>
    <t>$210 per inspection</t>
  </si>
  <si>
    <t>Updated as of 1/7/2023</t>
  </si>
  <si>
    <t>Y</t>
  </si>
  <si>
    <r>
      <t xml:space="preserve">BCO hourly rate                          $210.00
</t>
    </r>
    <r>
      <rPr>
        <i/>
        <sz val="11"/>
        <rFont val="Calibri"/>
        <family val="2"/>
      </rPr>
      <t>(plus any legal disbursements)</t>
    </r>
  </si>
  <si>
    <t xml:space="preserve"> BCO hourly rate                     $210.00</t>
  </si>
  <si>
    <t>You will be able to make online payments, direct credits or manual payments once your application has been lodged.</t>
  </si>
  <si>
    <t>The details are outlined on your invoice. Further information can be found on our website: www.qldc.govt.nz</t>
  </si>
  <si>
    <t>You will be able to make online payments, direct credits or manual payments once your application has been lodged. The details are outlined on your invoice. Further information can be found on our website: www.qldc.govt.nz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</si>
</sst>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3" formatCode="_-* #,##0.00_-;\-* #,##0.00_-;_-* &quot;-&quot;??_-;_-@_-"/>
    <numFmt numFmtId="164" formatCode="_-* #,##0_-;\-* #,##0_-;_-* &quot;-&quot;??_-;_-@_-"/>
    <numFmt numFmtId="165" formatCode="&quot;$&quot;#,##0.00"/>
    <numFmt numFmtId="166" formatCode="&quot;$&quot;#,##0"/>
  </numFmts>
  <fonts count="43" x14ac:knownFonts="1">
    <font>
      <sz val="10"/>
      <name val="Arial"/>
    </font>
    <font>
      <sz val="10"/>
      <name val="Arial"/>
      <family val="2"/>
    </font>
    <font>
      <b/>
      <sz val="8"/>
      <name val="Arial"/>
      <family val="2"/>
    </font>
    <font>
      <sz val="8"/>
      <name val="Arial"/>
      <family val="2"/>
    </font>
    <font>
      <sz val="8"/>
      <name val="Arial"/>
      <family val="2"/>
    </font>
    <font>
      <b/>
      <sz val="10"/>
      <name val="Arial"/>
      <family val="2"/>
    </font>
    <font>
      <b/>
      <u/>
      <sz val="8"/>
      <name val="Arial"/>
      <family val="2"/>
    </font>
    <font>
      <b/>
      <sz val="14"/>
      <name val="Arial"/>
      <family val="2"/>
    </font>
    <font>
      <sz val="10"/>
      <name val="Arial"/>
      <family val="2"/>
    </font>
    <font>
      <sz val="10"/>
      <name val="Calibri"/>
      <family val="2"/>
      <scheme val="minor"/>
    </font>
    <font>
      <b/>
      <sz val="14"/>
      <color theme="3" tint="-0.249977111117893"/>
      <name val="Calibri"/>
      <family val="2"/>
      <scheme val="minor"/>
    </font>
    <font>
      <b/>
      <sz val="10"/>
      <name val="Calibri"/>
      <family val="2"/>
      <scheme val="minor"/>
    </font>
    <font>
      <b/>
      <sz val="12"/>
      <name val="Calibri"/>
      <family val="2"/>
      <scheme val="minor"/>
    </font>
    <font>
      <vertAlign val="superscript"/>
      <sz val="10"/>
      <name val="Calibri"/>
      <family val="2"/>
      <scheme val="minor"/>
    </font>
    <font>
      <i/>
      <sz val="10"/>
      <name val="Calibri"/>
      <family val="2"/>
      <scheme val="minor"/>
    </font>
    <font>
      <b/>
      <sz val="11"/>
      <name val="Calibri"/>
      <family val="2"/>
      <scheme val="minor"/>
    </font>
    <font>
      <sz val="11"/>
      <name val="Calibri"/>
      <family val="2"/>
      <scheme val="minor"/>
    </font>
    <font>
      <b/>
      <sz val="14"/>
      <color theme="0"/>
      <name val="Calibri"/>
      <family val="2"/>
      <scheme val="minor"/>
    </font>
    <font>
      <b/>
      <sz val="14"/>
      <name val="Calibri"/>
      <family val="2"/>
      <scheme val="minor"/>
    </font>
    <font>
      <b/>
      <i/>
      <sz val="11"/>
      <name val="Calibri"/>
      <family val="2"/>
      <scheme val="minor"/>
    </font>
    <font>
      <b/>
      <sz val="12"/>
      <color theme="3" tint="-0.249977111117893"/>
      <name val="Calibri"/>
      <family val="2"/>
      <scheme val="minor"/>
    </font>
    <font>
      <b/>
      <u/>
      <sz val="12"/>
      <name val="Calibri"/>
      <family val="2"/>
      <scheme val="minor"/>
    </font>
    <font>
      <b/>
      <u/>
      <sz val="11"/>
      <name val="Calibri"/>
      <family val="2"/>
      <scheme val="minor"/>
    </font>
    <font>
      <b/>
      <sz val="24"/>
      <color theme="3" tint="-0.249977111117893"/>
      <name val="Calibri"/>
      <family val="2"/>
      <scheme val="minor"/>
    </font>
    <font>
      <b/>
      <sz val="12"/>
      <color rgb="FFFF0000"/>
      <name val="Calibri"/>
      <family val="2"/>
      <scheme val="minor"/>
    </font>
    <font>
      <b/>
      <sz val="16"/>
      <name val="Calibri"/>
      <family val="2"/>
      <scheme val="minor"/>
    </font>
    <font>
      <b/>
      <sz val="22"/>
      <color rgb="FFFFFFFF"/>
      <name val="Arial"/>
      <family val="2"/>
    </font>
    <font>
      <b/>
      <sz val="9"/>
      <color rgb="FFFFFFFF"/>
      <name val="Arial"/>
      <family val="2"/>
    </font>
    <font>
      <sz val="11"/>
      <name val="Calibri"/>
      <family val="2"/>
    </font>
    <font>
      <b/>
      <sz val="11"/>
      <name val="Calibri"/>
      <family val="2"/>
    </font>
    <font>
      <b/>
      <sz val="4"/>
      <name val="Calibri"/>
      <family val="2"/>
    </font>
    <font>
      <i/>
      <sz val="10"/>
      <name val="Calibri"/>
      <family val="2"/>
    </font>
    <font>
      <sz val="8"/>
      <name val="Calibri"/>
      <family val="2"/>
    </font>
    <font>
      <sz val="11"/>
      <color rgb="FF000000"/>
      <name val="Calibri"/>
      <family val="2"/>
    </font>
    <font>
      <i/>
      <sz val="10"/>
      <color rgb="FF000000"/>
      <name val="Calibri"/>
      <family val="2"/>
    </font>
    <font>
      <sz val="11"/>
      <color rgb="FFFF0000"/>
      <name val="Calibri"/>
      <family val="2"/>
    </font>
    <font>
      <sz val="10"/>
      <name val="Calibri"/>
      <family val="2"/>
    </font>
    <font>
      <b/>
      <sz val="22"/>
      <color theme="0"/>
      <name val="Arial"/>
      <family val="2"/>
    </font>
    <font>
      <b/>
      <sz val="20"/>
      <color theme="0"/>
      <name val="Arial"/>
      <family val="2"/>
    </font>
    <font>
      <b/>
      <sz val="8"/>
      <color theme="0"/>
      <name val="Arial"/>
      <family val="2"/>
    </font>
    <font>
      <i/>
      <sz val="11"/>
      <name val="Calibri"/>
      <family val="2"/>
    </font>
    <font>
      <b/>
      <i/>
      <sz val="10"/>
      <name val="Calibri"/>
      <family val="2"/>
    </font>
    <font>
      <i/>
      <sz val="10"/>
      <color theme="1"/>
      <name val="Calibri"/>
      <family val="2"/>
    </font>
  </fonts>
  <fills count="10">
    <fill>
      <patternFill patternType="none"/>
    </fill>
    <fill>
      <patternFill patternType="gray125"/>
    </fill>
    <fill>
      <patternFill patternType="solid">
        <fgColor theme="0"/>
        <bgColor indexed="64"/>
      </patternFill>
    </fill>
    <fill>
      <patternFill patternType="gray0625">
        <fgColor indexed="15"/>
        <bgColor theme="8" tint="0.79998168889431442"/>
      </patternFill>
    </fill>
    <fill>
      <patternFill patternType="solid">
        <fgColor theme="0" tint="-4.9989318521683403E-2"/>
        <bgColor indexed="64"/>
      </patternFill>
    </fill>
    <fill>
      <patternFill patternType="solid">
        <fgColor theme="3"/>
        <bgColor indexed="64"/>
      </patternFill>
    </fill>
    <fill>
      <patternFill patternType="solid">
        <fgColor rgb="FFFFFF00"/>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43" fontId="1" fillId="0" borderId="0" applyFont="0" applyFill="0" applyBorder="0" applyAlignment="0" applyProtection="0"/>
  </cellStyleXfs>
  <cellXfs count="158">
    <xf numFmtId="0" fontId="0" fillId="0" borderId="0" xfId="0"/>
    <xf numFmtId="0" fontId="7" fillId="2" borderId="0" xfId="0" applyFont="1" applyFill="1" applyProtection="1"/>
    <xf numFmtId="0" fontId="0" fillId="2" borderId="0" xfId="0" applyFill="1" applyProtection="1"/>
    <xf numFmtId="0" fontId="5" fillId="2" borderId="0" xfId="0" applyFont="1" applyFill="1" applyProtection="1"/>
    <xf numFmtId="0" fontId="0" fillId="2" borderId="0" xfId="0" applyFont="1" applyFill="1" applyProtection="1"/>
    <xf numFmtId="0" fontId="2" fillId="2" borderId="1" xfId="0" applyFont="1" applyFill="1" applyBorder="1" applyAlignment="1" applyProtection="1">
      <alignment horizontal="center" vertical="top" wrapText="1"/>
    </xf>
    <xf numFmtId="164" fontId="3" fillId="2" borderId="1" xfId="1" applyNumberFormat="1" applyFont="1" applyFill="1" applyBorder="1" applyProtection="1"/>
    <xf numFmtId="0" fontId="0" fillId="2" borderId="0" xfId="0" applyFill="1" applyAlignment="1" applyProtection="1">
      <alignment horizontal="right"/>
    </xf>
    <xf numFmtId="0" fontId="11" fillId="2" borderId="0" xfId="0" applyFont="1" applyFill="1" applyProtection="1"/>
    <xf numFmtId="165" fontId="12" fillId="2" borderId="0" xfId="0" applyNumberFormat="1" applyFont="1" applyFill="1" applyAlignment="1" applyProtection="1">
      <alignment horizontal="right"/>
    </xf>
    <xf numFmtId="0" fontId="9" fillId="2" borderId="0" xfId="0" applyFont="1" applyFill="1" applyProtection="1"/>
    <xf numFmtId="0" fontId="14" fillId="2" borderId="0" xfId="0" applyFont="1" applyFill="1" applyAlignment="1" applyProtection="1">
      <alignment horizontal="center"/>
    </xf>
    <xf numFmtId="0" fontId="11" fillId="2" borderId="0" xfId="0" applyFont="1" applyFill="1" applyAlignment="1" applyProtection="1">
      <alignment horizontal="left" wrapText="1"/>
    </xf>
    <xf numFmtId="0" fontId="11" fillId="2" borderId="0" xfId="0" applyFont="1" applyFill="1" applyAlignment="1" applyProtection="1">
      <alignment horizontal="left"/>
    </xf>
    <xf numFmtId="165" fontId="9" fillId="2" borderId="0" xfId="0" applyNumberFormat="1" applyFont="1" applyFill="1" applyProtection="1"/>
    <xf numFmtId="0" fontId="3" fillId="2" borderId="1" xfId="0" applyFont="1" applyFill="1" applyBorder="1" applyAlignment="1" applyProtection="1">
      <alignment horizontal="center"/>
    </xf>
    <xf numFmtId="164" fontId="3" fillId="2" borderId="1" xfId="1" applyNumberFormat="1" applyFont="1" applyFill="1" applyBorder="1" applyAlignment="1" applyProtection="1">
      <alignment horizontal="right"/>
    </xf>
    <xf numFmtId="0" fontId="0" fillId="2" borderId="1" xfId="0" applyFill="1" applyBorder="1" applyProtection="1"/>
    <xf numFmtId="0" fontId="15" fillId="2" borderId="0" xfId="0" applyFont="1" applyFill="1" applyProtection="1"/>
    <xf numFmtId="0" fontId="11" fillId="2" borderId="0" xfId="0" applyFont="1" applyFill="1" applyAlignment="1" applyProtection="1">
      <alignment vertical="center" wrapText="1"/>
    </xf>
    <xf numFmtId="0" fontId="9" fillId="4" borderId="0" xfId="0" applyFont="1" applyFill="1" applyBorder="1" applyProtection="1"/>
    <xf numFmtId="0" fontId="15" fillId="4" borderId="0" xfId="0" applyFont="1" applyFill="1" applyBorder="1" applyProtection="1"/>
    <xf numFmtId="0" fontId="10" fillId="2" borderId="0" xfId="0" applyFont="1" applyFill="1" applyAlignment="1" applyProtection="1">
      <alignment horizontal="left"/>
    </xf>
    <xf numFmtId="0" fontId="9" fillId="2" borderId="0" xfId="0" applyFont="1" applyFill="1" applyAlignment="1" applyProtection="1">
      <alignment horizontal="left"/>
    </xf>
    <xf numFmtId="0" fontId="0" fillId="0" borderId="0" xfId="0" applyProtection="1"/>
    <xf numFmtId="0" fontId="0" fillId="2" borderId="0" xfId="0" applyFill="1" applyAlignment="1" applyProtection="1">
      <alignment vertical="top"/>
    </xf>
    <xf numFmtId="0" fontId="0" fillId="0" borderId="0" xfId="0" applyAlignment="1" applyProtection="1">
      <alignment vertical="top"/>
    </xf>
    <xf numFmtId="0" fontId="9" fillId="2" borderId="0" xfId="0" applyFont="1" applyFill="1" applyAlignment="1" applyProtection="1">
      <alignment vertical="top" wrapText="1"/>
    </xf>
    <xf numFmtId="0" fontId="8" fillId="2" borderId="0" xfId="0" applyFont="1" applyFill="1" applyProtection="1"/>
    <xf numFmtId="0" fontId="14" fillId="2" borderId="0" xfId="0" applyFont="1" applyFill="1" applyAlignment="1" applyProtection="1">
      <alignment horizontal="left" vertical="center"/>
    </xf>
    <xf numFmtId="0" fontId="0" fillId="2" borderId="0" xfId="0" applyFill="1" applyAlignment="1" applyProtection="1">
      <alignment horizontal="left" vertical="top"/>
    </xf>
    <xf numFmtId="0" fontId="0" fillId="2" borderId="0" xfId="0" applyFill="1" applyBorder="1" applyProtection="1"/>
    <xf numFmtId="8" fontId="0" fillId="2" borderId="0" xfId="0" applyNumberFormat="1" applyFill="1" applyProtection="1"/>
    <xf numFmtId="0" fontId="0" fillId="0" borderId="0" xfId="0" applyBorder="1" applyProtection="1"/>
    <xf numFmtId="164" fontId="0" fillId="2" borderId="0" xfId="1" applyNumberFormat="1" applyFont="1" applyFill="1" applyBorder="1" applyProtection="1"/>
    <xf numFmtId="0" fontId="9" fillId="2" borderId="0" xfId="0" applyFont="1" applyFill="1" applyBorder="1" applyProtection="1"/>
    <xf numFmtId="0" fontId="0" fillId="2" borderId="0" xfId="0" applyFill="1" applyProtection="1">
      <protection locked="0"/>
    </xf>
    <xf numFmtId="0" fontId="9" fillId="2" borderId="2" xfId="0" applyFont="1" applyFill="1" applyBorder="1" applyProtection="1"/>
    <xf numFmtId="0" fontId="15" fillId="2" borderId="3" xfId="0" applyFont="1" applyFill="1" applyBorder="1" applyAlignment="1" applyProtection="1">
      <alignment horizontal="right"/>
    </xf>
    <xf numFmtId="0" fontId="15" fillId="2" borderId="4" xfId="0" applyFont="1" applyFill="1" applyBorder="1" applyProtection="1"/>
    <xf numFmtId="0" fontId="9" fillId="2" borderId="4" xfId="0" applyFont="1" applyFill="1" applyBorder="1" applyProtection="1"/>
    <xf numFmtId="0" fontId="16" fillId="2" borderId="0" xfId="0" applyFont="1" applyFill="1" applyBorder="1" applyProtection="1"/>
    <xf numFmtId="165" fontId="15" fillId="2" borderId="5" xfId="0" applyNumberFormat="1" applyFont="1" applyFill="1" applyBorder="1" applyAlignment="1" applyProtection="1">
      <alignment horizontal="right"/>
    </xf>
    <xf numFmtId="165" fontId="15" fillId="2" borderId="5" xfId="0" applyNumberFormat="1" applyFont="1" applyFill="1" applyBorder="1" applyProtection="1"/>
    <xf numFmtId="0" fontId="9" fillId="2" borderId="6" xfId="0" applyFont="1" applyFill="1" applyBorder="1" applyProtection="1"/>
    <xf numFmtId="0" fontId="9" fillId="2" borderId="7" xfId="0" applyFont="1" applyFill="1" applyBorder="1" applyProtection="1"/>
    <xf numFmtId="0" fontId="15" fillId="2" borderId="8" xfId="0" applyFont="1" applyFill="1" applyBorder="1" applyProtection="1"/>
    <xf numFmtId="165" fontId="0" fillId="2" borderId="0" xfId="0" applyNumberFormat="1" applyFill="1" applyProtection="1"/>
    <xf numFmtId="0" fontId="1" fillId="2" borderId="0" xfId="0" applyFont="1" applyFill="1" applyProtection="1"/>
    <xf numFmtId="164" fontId="3" fillId="6" borderId="1" xfId="1" applyNumberFormat="1" applyFont="1" applyFill="1" applyBorder="1" applyProtection="1"/>
    <xf numFmtId="0" fontId="1" fillId="2" borderId="0" xfId="0" applyFont="1" applyFill="1" applyAlignment="1" applyProtection="1">
      <alignment horizontal="right"/>
    </xf>
    <xf numFmtId="166" fontId="0" fillId="2" borderId="0" xfId="0" applyNumberFormat="1" applyFill="1" applyProtection="1"/>
    <xf numFmtId="0" fontId="11" fillId="4" borderId="4" xfId="0" applyFont="1" applyFill="1" applyBorder="1" applyProtection="1"/>
    <xf numFmtId="0" fontId="9" fillId="4" borderId="6" xfId="0" applyFont="1" applyFill="1" applyBorder="1" applyProtection="1"/>
    <xf numFmtId="0" fontId="15" fillId="4" borderId="8" xfId="0" applyFont="1" applyFill="1" applyBorder="1" applyProtection="1"/>
    <xf numFmtId="0" fontId="5" fillId="6" borderId="0" xfId="0" applyFont="1" applyFill="1" applyBorder="1" applyProtection="1"/>
    <xf numFmtId="0" fontId="5" fillId="6" borderId="0" xfId="0" applyFont="1" applyFill="1" applyProtection="1"/>
    <xf numFmtId="0" fontId="19" fillId="2" borderId="0" xfId="0" applyFont="1" applyFill="1" applyAlignment="1" applyProtection="1">
      <alignment horizontal="left" vertical="center"/>
    </xf>
    <xf numFmtId="0" fontId="9" fillId="2" borderId="0" xfId="0" applyFont="1" applyFill="1" applyAlignment="1" applyProtection="1">
      <alignment horizontal="left"/>
    </xf>
    <xf numFmtId="0" fontId="23" fillId="2" borderId="0" xfId="0" applyFont="1" applyFill="1" applyAlignment="1" applyProtection="1">
      <alignment vertical="top"/>
    </xf>
    <xf numFmtId="0" fontId="0" fillId="0" borderId="0" xfId="0" applyFill="1" applyProtection="1"/>
    <xf numFmtId="0" fontId="0" fillId="0" borderId="7" xfId="0" applyFill="1" applyBorder="1" applyAlignment="1" applyProtection="1">
      <alignment horizontal="right" indent="1"/>
    </xf>
    <xf numFmtId="0" fontId="18" fillId="4" borderId="0" xfId="0" applyFont="1" applyFill="1" applyBorder="1" applyProtection="1"/>
    <xf numFmtId="0" fontId="12" fillId="2" borderId="0" xfId="0" applyFont="1" applyFill="1" applyProtection="1"/>
    <xf numFmtId="166" fontId="10" fillId="3" borderId="1" xfId="0" applyNumberFormat="1" applyFont="1" applyFill="1" applyBorder="1" applyProtection="1">
      <protection locked="0"/>
    </xf>
    <xf numFmtId="0" fontId="10" fillId="3" borderId="1" xfId="0" applyNumberFormat="1" applyFont="1" applyFill="1" applyBorder="1" applyProtection="1">
      <protection locked="0"/>
    </xf>
    <xf numFmtId="166" fontId="10" fillId="3" borderId="12" xfId="0" applyNumberFormat="1" applyFont="1" applyFill="1" applyBorder="1" applyAlignment="1" applyProtection="1">
      <alignment horizontal="center"/>
      <protection locked="0"/>
    </xf>
    <xf numFmtId="166" fontId="10" fillId="3" borderId="13" xfId="0" applyNumberFormat="1" applyFont="1" applyFill="1" applyBorder="1" applyAlignment="1" applyProtection="1">
      <alignment horizontal="center"/>
      <protection locked="0"/>
    </xf>
    <xf numFmtId="166" fontId="10" fillId="3" borderId="14" xfId="0" applyNumberFormat="1" applyFont="1" applyFill="1" applyBorder="1" applyAlignment="1" applyProtection="1">
      <alignment horizontal="center"/>
      <protection locked="0"/>
    </xf>
    <xf numFmtId="166" fontId="10" fillId="3" borderId="1" xfId="0" applyNumberFormat="1" applyFont="1" applyFill="1" applyBorder="1" applyAlignment="1" applyProtection="1">
      <alignment horizontal="center"/>
      <protection locked="0"/>
    </xf>
    <xf numFmtId="0" fontId="11" fillId="2" borderId="0" xfId="0" applyFont="1" applyFill="1" applyAlignment="1" applyProtection="1">
      <alignment horizontal="left" vertical="top" wrapText="1"/>
    </xf>
    <xf numFmtId="0" fontId="15" fillId="2" borderId="0" xfId="0" applyFont="1" applyFill="1" applyAlignment="1" applyProtection="1"/>
    <xf numFmtId="0" fontId="9" fillId="2" borderId="0" xfId="0" applyFont="1" applyFill="1" applyAlignment="1" applyProtection="1">
      <alignment horizontal="left" vertical="center"/>
    </xf>
    <xf numFmtId="8" fontId="25" fillId="4" borderId="5" xfId="0" applyNumberFormat="1" applyFont="1" applyFill="1" applyBorder="1" applyProtection="1"/>
    <xf numFmtId="0" fontId="0" fillId="4" borderId="7" xfId="0" applyFill="1" applyBorder="1" applyProtection="1"/>
    <xf numFmtId="0" fontId="18" fillId="4" borderId="0" xfId="0" quotePrefix="1" applyFont="1" applyFill="1" applyBorder="1" applyProtection="1"/>
    <xf numFmtId="0" fontId="16" fillId="2" borderId="0" xfId="0" quotePrefix="1" applyFont="1" applyFill="1" applyBorder="1" applyProtection="1"/>
    <xf numFmtId="0" fontId="12" fillId="0" borderId="0" xfId="0" applyFont="1" applyFill="1" applyProtection="1"/>
    <xf numFmtId="0" fontId="15" fillId="0" borderId="0" xfId="0" applyFont="1" applyFill="1" applyBorder="1" applyProtection="1"/>
    <xf numFmtId="0" fontId="3" fillId="2" borderId="0" xfId="0" applyFont="1" applyFill="1" applyAlignment="1" applyProtection="1">
      <alignment wrapText="1"/>
    </xf>
    <xf numFmtId="0" fontId="3" fillId="2" borderId="1" xfId="0" applyFont="1" applyFill="1" applyBorder="1" applyProtection="1"/>
    <xf numFmtId="0" fontId="0" fillId="0" borderId="0" xfId="0" applyProtection="1">
      <protection locked="0"/>
    </xf>
    <xf numFmtId="0" fontId="27" fillId="0" borderId="0" xfId="0" applyFont="1" applyAlignment="1" applyProtection="1">
      <alignment horizontal="center" vertical="center"/>
      <protection locked="0"/>
    </xf>
    <xf numFmtId="0" fontId="36" fillId="0" borderId="0" xfId="0" applyFont="1" applyAlignment="1" applyProtection="1">
      <alignment vertical="center"/>
      <protection locked="0"/>
    </xf>
    <xf numFmtId="0" fontId="28" fillId="4" borderId="1" xfId="0" applyFont="1" applyFill="1" applyBorder="1" applyAlignment="1" applyProtection="1">
      <alignment vertical="center" wrapText="1"/>
      <protection locked="0"/>
    </xf>
    <xf numFmtId="0" fontId="29" fillId="4" borderId="1" xfId="0" applyFont="1" applyFill="1" applyBorder="1" applyAlignment="1" applyProtection="1">
      <alignment vertical="center" wrapText="1"/>
      <protection locked="0"/>
    </xf>
    <xf numFmtId="165" fontId="0" fillId="2" borderId="0" xfId="0" applyNumberFormat="1" applyFill="1" applyBorder="1" applyProtection="1"/>
    <xf numFmtId="164" fontId="3" fillId="6" borderId="1" xfId="1" applyNumberFormat="1" applyFont="1" applyFill="1" applyBorder="1" applyAlignment="1" applyProtection="1">
      <alignment horizontal="left" indent="2"/>
    </xf>
    <xf numFmtId="164" fontId="0" fillId="2" borderId="0" xfId="0" applyNumberFormat="1" applyFill="1" applyProtection="1"/>
    <xf numFmtId="0" fontId="29" fillId="7" borderId="0" xfId="0" applyFont="1" applyFill="1" applyAlignment="1" applyProtection="1">
      <alignment horizontal="left" vertical="center" wrapText="1"/>
      <protection locked="0"/>
    </xf>
    <xf numFmtId="0" fontId="30" fillId="7" borderId="0" xfId="0" applyFont="1" applyFill="1" applyBorder="1" applyAlignment="1" applyProtection="1">
      <alignment horizontal="left" vertical="center" wrapText="1" indent="2"/>
      <protection locked="0"/>
    </xf>
    <xf numFmtId="0" fontId="0" fillId="0" borderId="0" xfId="0" applyAlignment="1" applyProtection="1">
      <protection locked="0"/>
    </xf>
    <xf numFmtId="2" fontId="2" fillId="6" borderId="1" xfId="1" applyNumberFormat="1" applyFont="1" applyFill="1" applyBorder="1" applyProtection="1"/>
    <xf numFmtId="2" fontId="3" fillId="6" borderId="1" xfId="1" applyNumberFormat="1" applyFont="1" applyFill="1" applyBorder="1" applyProtection="1"/>
    <xf numFmtId="2" fontId="2" fillId="6" borderId="1" xfId="0" applyNumberFormat="1" applyFont="1" applyFill="1" applyBorder="1" applyProtection="1"/>
    <xf numFmtId="2" fontId="3" fillId="6" borderId="1" xfId="0" applyNumberFormat="1" applyFont="1" applyFill="1" applyBorder="1" applyProtection="1"/>
    <xf numFmtId="8" fontId="28" fillId="4" borderId="1" xfId="0" applyNumberFormat="1" applyFont="1" applyFill="1" applyBorder="1" applyAlignment="1" applyProtection="1">
      <alignment horizontal="right" vertical="center" wrapText="1"/>
      <protection locked="0"/>
    </xf>
    <xf numFmtId="0" fontId="28" fillId="9" borderId="18" xfId="0" applyFont="1" applyFill="1" applyBorder="1" applyAlignment="1" applyProtection="1">
      <alignment horizontal="left" vertical="top" wrapText="1"/>
      <protection locked="0"/>
    </xf>
    <xf numFmtId="0" fontId="28" fillId="9" borderId="2" xfId="0" applyFont="1" applyFill="1" applyBorder="1" applyAlignment="1" applyProtection="1">
      <alignment horizontal="left" vertical="top" wrapText="1"/>
      <protection locked="0"/>
    </xf>
    <xf numFmtId="0" fontId="28" fillId="9" borderId="3" xfId="0" applyFont="1" applyFill="1" applyBorder="1" applyAlignment="1" applyProtection="1">
      <alignment horizontal="left" vertical="top" wrapText="1"/>
      <protection locked="0"/>
    </xf>
    <xf numFmtId="0" fontId="28" fillId="9" borderId="6" xfId="0" applyFont="1" applyFill="1" applyBorder="1" applyAlignment="1" applyProtection="1">
      <alignment horizontal="left" vertical="top" wrapText="1"/>
      <protection locked="0"/>
    </xf>
    <xf numFmtId="0" fontId="28" fillId="9" borderId="7" xfId="0" applyFont="1" applyFill="1" applyBorder="1" applyAlignment="1" applyProtection="1">
      <alignment horizontal="left" vertical="top" wrapText="1"/>
      <protection locked="0"/>
    </xf>
    <xf numFmtId="0" fontId="0" fillId="0" borderId="0" xfId="0" applyAlignment="1" applyProtection="1">
      <alignment horizontal="left" wrapText="1"/>
      <protection locked="0"/>
    </xf>
    <xf numFmtId="0" fontId="28" fillId="4" borderId="1" xfId="0" applyFont="1" applyFill="1" applyBorder="1" applyAlignment="1" applyProtection="1">
      <alignment vertical="center" wrapText="1"/>
      <protection locked="0"/>
    </xf>
    <xf numFmtId="0" fontId="29" fillId="7" borderId="0" xfId="0" applyFont="1" applyFill="1" applyAlignment="1" applyProtection="1">
      <alignment horizontal="left" vertical="center" wrapText="1"/>
      <protection locked="0"/>
    </xf>
    <xf numFmtId="0" fontId="31" fillId="7" borderId="0" xfId="0" applyFont="1" applyFill="1" applyAlignment="1" applyProtection="1">
      <alignment horizontal="left" vertical="center" wrapText="1"/>
      <protection locked="0"/>
    </xf>
    <xf numFmtId="0" fontId="30" fillId="7" borderId="0" xfId="0" applyFont="1" applyFill="1" applyBorder="1" applyAlignment="1" applyProtection="1">
      <alignment horizontal="left" vertical="center" wrapText="1" indent="4"/>
      <protection locked="0"/>
    </xf>
    <xf numFmtId="0" fontId="30" fillId="7" borderId="7" xfId="0" applyFont="1" applyFill="1" applyBorder="1" applyAlignment="1" applyProtection="1">
      <alignment horizontal="left" vertical="center" wrapText="1" indent="3"/>
      <protection locked="0"/>
    </xf>
    <xf numFmtId="0" fontId="29" fillId="4" borderId="1" xfId="0" applyFont="1" applyFill="1" applyBorder="1" applyAlignment="1" applyProtection="1">
      <alignment vertical="center" wrapText="1"/>
      <protection locked="0"/>
    </xf>
    <xf numFmtId="8" fontId="28" fillId="4" borderId="15" xfId="0" applyNumberFormat="1" applyFont="1" applyFill="1" applyBorder="1" applyAlignment="1" applyProtection="1">
      <alignment horizontal="right" vertical="center" wrapText="1"/>
      <protection locked="0"/>
    </xf>
    <xf numFmtId="8" fontId="28" fillId="4" borderId="16" xfId="0" applyNumberFormat="1" applyFont="1" applyFill="1" applyBorder="1" applyAlignment="1" applyProtection="1">
      <alignment horizontal="right" vertical="center" wrapText="1"/>
      <protection locked="0"/>
    </xf>
    <xf numFmtId="8" fontId="28" fillId="4" borderId="17" xfId="0" applyNumberFormat="1" applyFont="1" applyFill="1" applyBorder="1" applyAlignment="1" applyProtection="1">
      <alignment horizontal="right" vertical="center" wrapText="1"/>
      <protection locked="0"/>
    </xf>
    <xf numFmtId="0" fontId="28" fillId="0" borderId="0" xfId="0" applyFont="1" applyBorder="1" applyAlignment="1" applyProtection="1">
      <alignment vertical="center" wrapText="1"/>
      <protection locked="0"/>
    </xf>
    <xf numFmtId="0" fontId="31" fillId="0" borderId="0" xfId="0" applyFont="1" applyBorder="1" applyAlignment="1" applyProtection="1">
      <alignment vertical="center" wrapText="1"/>
      <protection locked="0"/>
    </xf>
    <xf numFmtId="0" fontId="31" fillId="0" borderId="0" xfId="0" applyFont="1" applyAlignment="1" applyProtection="1">
      <alignment vertical="center" wrapText="1"/>
      <protection locked="0"/>
    </xf>
    <xf numFmtId="0" fontId="28" fillId="0" borderId="0" xfId="0" applyFont="1" applyAlignment="1" applyProtection="1">
      <alignment vertical="center" wrapText="1"/>
      <protection locked="0"/>
    </xf>
    <xf numFmtId="0" fontId="30" fillId="7" borderId="7" xfId="0" applyFont="1" applyFill="1" applyBorder="1" applyAlignment="1" applyProtection="1">
      <alignment horizontal="left" vertical="center" wrapText="1" indent="4"/>
      <protection locked="0"/>
    </xf>
    <xf numFmtId="0" fontId="33" fillId="4" borderId="1" xfId="0" applyFont="1" applyFill="1" applyBorder="1" applyAlignment="1" applyProtection="1">
      <alignment vertical="center" wrapText="1"/>
      <protection locked="0"/>
    </xf>
    <xf numFmtId="0" fontId="29" fillId="7" borderId="0" xfId="0" applyFont="1" applyFill="1" applyAlignment="1" applyProtection="1">
      <alignment horizontal="left" vertical="top" wrapText="1"/>
      <protection locked="0"/>
    </xf>
    <xf numFmtId="8" fontId="28" fillId="4" borderId="15" xfId="0" applyNumberFormat="1" applyFont="1" applyFill="1" applyBorder="1" applyAlignment="1" applyProtection="1">
      <alignment vertical="center" wrapText="1"/>
      <protection locked="0"/>
    </xf>
    <xf numFmtId="8" fontId="28" fillId="4" borderId="16" xfId="0" applyNumberFormat="1" applyFont="1" applyFill="1" applyBorder="1" applyAlignment="1" applyProtection="1">
      <alignment vertical="center" wrapText="1"/>
      <protection locked="0"/>
    </xf>
    <xf numFmtId="8" fontId="28" fillId="4" borderId="17" xfId="0" applyNumberFormat="1" applyFont="1" applyFill="1" applyBorder="1" applyAlignment="1" applyProtection="1">
      <alignment vertical="center" wrapText="1"/>
      <protection locked="0"/>
    </xf>
    <xf numFmtId="8" fontId="28" fillId="4" borderId="1" xfId="0" applyNumberFormat="1" applyFont="1" applyFill="1" applyBorder="1" applyAlignment="1" applyProtection="1">
      <alignment vertical="center" wrapText="1"/>
      <protection locked="0"/>
    </xf>
    <xf numFmtId="0" fontId="28" fillId="4" borderId="1" xfId="0" applyFont="1" applyFill="1" applyBorder="1" applyAlignment="1" applyProtection="1">
      <alignment horizontal="left" vertical="center" wrapText="1"/>
      <protection locked="0"/>
    </xf>
    <xf numFmtId="0" fontId="30" fillId="7" borderId="0" xfId="0" applyFont="1" applyFill="1" applyBorder="1" applyAlignment="1" applyProtection="1">
      <alignment horizontal="left" vertical="center" wrapText="1" indent="2"/>
      <protection locked="0"/>
    </xf>
    <xf numFmtId="0" fontId="29" fillId="0" borderId="0" xfId="0" applyFont="1" applyBorder="1" applyAlignment="1" applyProtection="1">
      <alignment vertical="center" wrapText="1"/>
      <protection locked="0"/>
    </xf>
    <xf numFmtId="8" fontId="28" fillId="4" borderId="1" xfId="0" applyNumberFormat="1" applyFont="1" applyFill="1" applyBorder="1" applyAlignment="1" applyProtection="1">
      <alignment horizontal="right" vertical="center" wrapText="1"/>
      <protection locked="0"/>
    </xf>
    <xf numFmtId="0" fontId="28" fillId="4" borderId="1" xfId="0" applyFont="1" applyFill="1" applyBorder="1" applyAlignment="1" applyProtection="1">
      <alignment horizontal="right" vertical="center" wrapText="1"/>
      <protection locked="0"/>
    </xf>
    <xf numFmtId="0" fontId="28" fillId="0" borderId="2" xfId="0" applyFont="1" applyBorder="1" applyAlignment="1" applyProtection="1">
      <alignment horizontal="center" vertical="center" wrapText="1"/>
      <protection locked="0"/>
    </xf>
    <xf numFmtId="0" fontId="37" fillId="5" borderId="0" xfId="0" applyFont="1" applyFill="1" applyAlignment="1" applyProtection="1">
      <alignment horizontal="center" vertical="center" wrapText="1"/>
      <protection locked="0"/>
    </xf>
    <xf numFmtId="0" fontId="26" fillId="5" borderId="0" xfId="0" applyFont="1" applyFill="1" applyAlignment="1" applyProtection="1">
      <alignment horizontal="center" vertical="center"/>
      <protection locked="0"/>
    </xf>
    <xf numFmtId="0" fontId="0" fillId="4" borderId="1" xfId="0" applyFill="1" applyBorder="1" applyAlignment="1">
      <alignment vertical="center" wrapText="1"/>
    </xf>
    <xf numFmtId="0" fontId="29" fillId="0" borderId="7" xfId="0" applyFont="1" applyBorder="1" applyAlignment="1" applyProtection="1">
      <alignment vertical="center" wrapText="1"/>
      <protection locked="0"/>
    </xf>
    <xf numFmtId="0" fontId="0" fillId="0" borderId="7" xfId="0" applyBorder="1" applyAlignment="1">
      <alignment vertical="center" wrapText="1"/>
    </xf>
    <xf numFmtId="0" fontId="35" fillId="0" borderId="0" xfId="0" applyFont="1" applyBorder="1" applyAlignment="1" applyProtection="1">
      <alignment vertical="center" wrapText="1"/>
      <protection locked="0"/>
    </xf>
    <xf numFmtId="0" fontId="29" fillId="8" borderId="0" xfId="0" applyFont="1" applyFill="1" applyBorder="1" applyAlignment="1" applyProtection="1">
      <alignment vertical="center" wrapText="1"/>
      <protection locked="0"/>
    </xf>
    <xf numFmtId="0" fontId="2" fillId="2" borderId="1" xfId="0" applyFont="1" applyFill="1" applyBorder="1" applyAlignment="1" applyProtection="1">
      <alignment horizontal="center" wrapText="1"/>
    </xf>
    <xf numFmtId="0" fontId="9" fillId="2" borderId="0" xfId="0" applyFont="1" applyFill="1" applyAlignment="1" applyProtection="1">
      <alignment horizontal="right"/>
    </xf>
    <xf numFmtId="0" fontId="24" fillId="2" borderId="0" xfId="0" applyFont="1" applyFill="1" applyAlignment="1" applyProtection="1">
      <alignment horizontal="left" vertical="center"/>
    </xf>
    <xf numFmtId="0" fontId="21" fillId="4" borderId="0" xfId="0" applyFont="1" applyFill="1" applyAlignment="1" applyProtection="1">
      <alignment horizontal="left" vertical="top"/>
    </xf>
    <xf numFmtId="0" fontId="16" fillId="4" borderId="0" xfId="0" applyFont="1" applyFill="1" applyAlignment="1" applyProtection="1">
      <alignment horizontal="left" vertical="top" wrapText="1"/>
    </xf>
    <xf numFmtId="0" fontId="17" fillId="5" borderId="0" xfId="0" applyFont="1" applyFill="1" applyAlignment="1" applyProtection="1">
      <alignment horizontal="left"/>
    </xf>
    <xf numFmtId="0" fontId="9" fillId="2" borderId="0" xfId="0" applyFont="1" applyFill="1" applyAlignment="1" applyProtection="1">
      <alignment horizontal="left"/>
    </xf>
    <xf numFmtId="0" fontId="17" fillId="5" borderId="9" xfId="0" applyFont="1" applyFill="1" applyBorder="1" applyAlignment="1" applyProtection="1">
      <alignment horizontal="left"/>
    </xf>
    <xf numFmtId="0" fontId="17" fillId="5" borderId="10" xfId="0" applyFont="1" applyFill="1" applyBorder="1" applyAlignment="1" applyProtection="1">
      <alignment horizontal="left"/>
    </xf>
    <xf numFmtId="0" fontId="17" fillId="5" borderId="11" xfId="0" applyFont="1" applyFill="1" applyBorder="1" applyAlignment="1" applyProtection="1">
      <alignment horizontal="left"/>
    </xf>
    <xf numFmtId="0" fontId="17" fillId="5" borderId="18" xfId="0" applyFont="1" applyFill="1" applyBorder="1" applyAlignment="1" applyProtection="1">
      <alignment horizontal="left"/>
    </xf>
    <xf numFmtId="0" fontId="17" fillId="5" borderId="2" xfId="0" applyFont="1" applyFill="1" applyBorder="1" applyAlignment="1" applyProtection="1">
      <alignment horizontal="left"/>
    </xf>
    <xf numFmtId="0" fontId="17" fillId="5" borderId="3" xfId="0" applyFont="1" applyFill="1" applyBorder="1" applyAlignment="1" applyProtection="1">
      <alignment horizontal="left"/>
    </xf>
    <xf numFmtId="166" fontId="20" fillId="3" borderId="15" xfId="0" applyNumberFormat="1" applyFont="1" applyFill="1" applyBorder="1" applyAlignment="1" applyProtection="1">
      <alignment horizontal="left"/>
      <protection locked="0"/>
    </xf>
    <xf numFmtId="0" fontId="29" fillId="4" borderId="1" xfId="0" applyFont="1" applyFill="1" applyBorder="1" applyAlignment="1" applyProtection="1">
      <alignment horizontal="left" vertical="center" wrapText="1"/>
      <protection locked="0"/>
    </xf>
    <xf numFmtId="0" fontId="28" fillId="9" borderId="8" xfId="0" applyFont="1" applyFill="1" applyBorder="1" applyAlignment="1" applyProtection="1">
      <alignment horizontal="left" vertical="top" wrapText="1"/>
      <protection locked="0"/>
    </xf>
    <xf numFmtId="0" fontId="16" fillId="4" borderId="18" xfId="0" applyFont="1" applyFill="1" applyBorder="1" applyAlignment="1" applyProtection="1">
      <alignment horizontal="left" vertical="top" wrapText="1"/>
    </xf>
    <xf numFmtId="0" fontId="16" fillId="4" borderId="2" xfId="0" applyFont="1" applyFill="1" applyBorder="1" applyAlignment="1" applyProtection="1">
      <alignment horizontal="left" vertical="top"/>
    </xf>
    <xf numFmtId="0" fontId="16" fillId="4" borderId="3" xfId="0" applyFont="1" applyFill="1" applyBorder="1" applyAlignment="1" applyProtection="1">
      <alignment horizontal="left" vertical="top"/>
    </xf>
    <xf numFmtId="0" fontId="16" fillId="4" borderId="6" xfId="0" applyFont="1" applyFill="1" applyBorder="1" applyAlignment="1" applyProtection="1">
      <alignment horizontal="left" vertical="top"/>
    </xf>
    <xf numFmtId="0" fontId="16" fillId="4" borderId="7" xfId="0" applyFont="1" applyFill="1" applyBorder="1" applyAlignment="1" applyProtection="1">
      <alignment horizontal="left" vertical="top"/>
    </xf>
    <xf numFmtId="0" fontId="16" fillId="4" borderId="8" xfId="0" applyFont="1" applyFill="1" applyBorder="1" applyAlignment="1" applyProtection="1">
      <alignment horizontal="left" vertical="top"/>
    </xf>
  </cellXfs>
  <cellStyles count="2">
    <cellStyle name="Comma" xfId="1" builtinId="3"/>
    <cellStyle name="Normal" xfId="0" builtinId="0"/>
  </cellStyles>
  <dxfs count="3">
    <dxf>
      <font>
        <color theme="0"/>
      </font>
    </dxf>
    <dxf>
      <font>
        <color theme="0"/>
      </font>
    </dxf>
    <dxf>
      <font>
        <color theme="0"/>
      </font>
    </dxf>
  </dxfs>
  <tableStyles count="0" defaultTableStyle="TableStyleMedium9"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465530</xdr:colOff>
      <xdr:row>0</xdr:row>
      <xdr:rowOff>59804</xdr:rowOff>
    </xdr:from>
    <xdr:to>
      <xdr:col>17</xdr:col>
      <xdr:colOff>47255</xdr:colOff>
      <xdr:row>1</xdr:row>
      <xdr:rowOff>344524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9688" y="59804"/>
          <a:ext cx="2568947" cy="7026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7"/>
  <sheetViews>
    <sheetView zoomScale="91" zoomScaleNormal="91" workbookViewId="0">
      <selection activeCell="C77" sqref="C77"/>
    </sheetView>
  </sheetViews>
  <sheetFormatPr defaultColWidth="21.81640625" defaultRowHeight="12.5" x14ac:dyDescent="0.25"/>
  <cols>
    <col min="1" max="1" width="4.7265625" style="81" customWidth="1"/>
    <col min="2" max="2" width="23.1796875" style="81" customWidth="1"/>
    <col min="3" max="3" width="21.81640625" style="81"/>
    <col min="4" max="4" width="17.26953125" style="81" customWidth="1"/>
    <col min="5" max="5" width="8" style="81" customWidth="1"/>
    <col min="6" max="6" width="11" style="81" customWidth="1"/>
    <col min="7" max="7" width="17.81640625" style="81" customWidth="1"/>
    <col min="8" max="8" width="4.26953125" style="81" customWidth="1"/>
    <col min="9" max="10" width="21.81640625" style="81"/>
    <col min="11" max="11" width="21.81640625" style="81" customWidth="1"/>
    <col min="12" max="12" width="21.81640625" style="81"/>
    <col min="13" max="14" width="21.81640625" style="81" customWidth="1"/>
    <col min="15" max="16384" width="21.81640625" style="81"/>
  </cols>
  <sheetData>
    <row r="1" spans="2:7" ht="27.75" customHeight="1" x14ac:dyDescent="0.25">
      <c r="B1" s="129" t="s">
        <v>121</v>
      </c>
      <c r="C1" s="130"/>
      <c r="D1" s="130"/>
      <c r="E1" s="130"/>
      <c r="F1" s="130"/>
      <c r="G1" s="130"/>
    </row>
    <row r="2" spans="2:7" ht="45.75" customHeight="1" x14ac:dyDescent="0.25">
      <c r="B2" s="130"/>
      <c r="C2" s="130"/>
      <c r="D2" s="130"/>
      <c r="E2" s="130"/>
      <c r="F2" s="130"/>
      <c r="G2" s="130"/>
    </row>
    <row r="3" spans="2:7" ht="15" customHeight="1" x14ac:dyDescent="0.25">
      <c r="B3" s="82" t="s">
        <v>57</v>
      </c>
    </row>
    <row r="4" spans="2:7" ht="12.75" customHeight="1" x14ac:dyDescent="0.25">
      <c r="B4" s="104" t="s">
        <v>58</v>
      </c>
      <c r="C4" s="104"/>
      <c r="D4" s="104"/>
      <c r="E4" s="104"/>
      <c r="F4" s="104"/>
      <c r="G4" s="104"/>
    </row>
    <row r="5" spans="2:7" ht="15" customHeight="1" x14ac:dyDescent="0.25">
      <c r="B5" s="105" t="s">
        <v>118</v>
      </c>
      <c r="C5" s="105"/>
      <c r="D5" s="105"/>
      <c r="E5" s="105"/>
      <c r="F5" s="105"/>
      <c r="G5" s="105"/>
    </row>
    <row r="6" spans="2:7" ht="4.5" customHeight="1" x14ac:dyDescent="0.25">
      <c r="B6" s="106"/>
      <c r="C6" s="106"/>
      <c r="D6" s="106"/>
      <c r="E6" s="106"/>
      <c r="F6" s="106"/>
      <c r="G6" s="106"/>
    </row>
    <row r="7" spans="2:7" ht="12.75" customHeight="1" x14ac:dyDescent="0.25">
      <c r="B7" s="103" t="s">
        <v>59</v>
      </c>
      <c r="C7" s="103"/>
      <c r="D7" s="103"/>
      <c r="E7" s="109">
        <v>329</v>
      </c>
      <c r="F7" s="110"/>
      <c r="G7" s="111"/>
    </row>
    <row r="8" spans="2:7" ht="15" customHeight="1" x14ac:dyDescent="0.25">
      <c r="B8" s="103" t="s">
        <v>22</v>
      </c>
      <c r="C8" s="103"/>
      <c r="D8" s="103"/>
      <c r="E8" s="109">
        <v>556.5</v>
      </c>
      <c r="F8" s="110"/>
      <c r="G8" s="111"/>
    </row>
    <row r="9" spans="2:7" ht="15" customHeight="1" x14ac:dyDescent="0.25">
      <c r="B9" s="112"/>
      <c r="C9" s="112"/>
      <c r="D9" s="112"/>
      <c r="E9" s="112"/>
      <c r="F9" s="112"/>
      <c r="G9" s="112"/>
    </row>
    <row r="10" spans="2:7" ht="15" customHeight="1" x14ac:dyDescent="0.25">
      <c r="B10" s="104" t="s">
        <v>60</v>
      </c>
      <c r="C10" s="104"/>
      <c r="D10" s="104"/>
      <c r="E10" s="104"/>
      <c r="F10" s="104"/>
      <c r="G10" s="104"/>
    </row>
    <row r="11" spans="2:7" ht="15" customHeight="1" x14ac:dyDescent="0.25">
      <c r="B11" s="105" t="s">
        <v>115</v>
      </c>
      <c r="C11" s="105"/>
      <c r="D11" s="105"/>
      <c r="E11" s="105"/>
      <c r="F11" s="105"/>
      <c r="G11" s="105"/>
    </row>
    <row r="12" spans="2:7" ht="6.75" customHeight="1" x14ac:dyDescent="0.25">
      <c r="B12" s="107"/>
      <c r="C12" s="107"/>
      <c r="D12" s="107"/>
      <c r="E12" s="107"/>
      <c r="F12" s="107"/>
      <c r="G12" s="107"/>
    </row>
    <row r="13" spans="2:7" ht="14.5" x14ac:dyDescent="0.25">
      <c r="B13" s="108" t="s">
        <v>61</v>
      </c>
      <c r="C13" s="108" t="s">
        <v>62</v>
      </c>
      <c r="D13" s="108"/>
      <c r="E13" s="150" t="s">
        <v>48</v>
      </c>
      <c r="F13" s="150"/>
      <c r="G13" s="150"/>
    </row>
    <row r="14" spans="2:7" ht="39.4" customHeight="1" x14ac:dyDescent="0.25">
      <c r="B14" s="108"/>
      <c r="C14" s="108"/>
      <c r="D14" s="108"/>
      <c r="E14" s="150" t="s">
        <v>63</v>
      </c>
      <c r="F14" s="150"/>
      <c r="G14" s="85" t="s">
        <v>106</v>
      </c>
    </row>
    <row r="15" spans="2:7" ht="14.5" x14ac:dyDescent="0.25">
      <c r="B15" s="84" t="s">
        <v>64</v>
      </c>
      <c r="C15" s="103" t="s">
        <v>11</v>
      </c>
      <c r="D15" s="103"/>
      <c r="E15" s="109">
        <v>450.5</v>
      </c>
      <c r="F15" s="110"/>
      <c r="G15" s="96">
        <v>450.5</v>
      </c>
    </row>
    <row r="16" spans="2:7" ht="15" customHeight="1" x14ac:dyDescent="0.25">
      <c r="B16" s="84" t="s">
        <v>65</v>
      </c>
      <c r="C16" s="103" t="s">
        <v>64</v>
      </c>
      <c r="D16" s="103"/>
      <c r="E16" s="109">
        <v>450.5</v>
      </c>
      <c r="F16" s="110"/>
      <c r="G16" s="96">
        <v>529</v>
      </c>
    </row>
    <row r="17" spans="2:7" ht="14.5" x14ac:dyDescent="0.25">
      <c r="B17" s="84" t="s">
        <v>66</v>
      </c>
      <c r="C17" s="103" t="s">
        <v>64</v>
      </c>
      <c r="D17" s="103"/>
      <c r="E17" s="109">
        <v>1041</v>
      </c>
      <c r="F17" s="110"/>
      <c r="G17" s="96">
        <v>1091</v>
      </c>
    </row>
    <row r="18" spans="2:7" ht="15" customHeight="1" x14ac:dyDescent="0.25">
      <c r="B18" s="84" t="s">
        <v>67</v>
      </c>
      <c r="C18" s="103" t="s">
        <v>68</v>
      </c>
      <c r="D18" s="103"/>
      <c r="E18" s="109">
        <v>1669.5</v>
      </c>
      <c r="F18" s="110"/>
      <c r="G18" s="96">
        <v>1714</v>
      </c>
    </row>
    <row r="19" spans="2:7" ht="14.5" x14ac:dyDescent="0.25">
      <c r="B19" s="84" t="s">
        <v>67</v>
      </c>
      <c r="C19" s="103" t="s">
        <v>69</v>
      </c>
      <c r="D19" s="103"/>
      <c r="E19" s="109">
        <v>2548.5</v>
      </c>
      <c r="F19" s="110"/>
      <c r="G19" s="96">
        <v>2571.5</v>
      </c>
    </row>
    <row r="20" spans="2:7" ht="15" customHeight="1" x14ac:dyDescent="0.25">
      <c r="B20" s="84" t="s">
        <v>70</v>
      </c>
      <c r="C20" s="103" t="s">
        <v>71</v>
      </c>
      <c r="D20" s="103"/>
      <c r="E20" s="109">
        <v>4152</v>
      </c>
      <c r="F20" s="110"/>
      <c r="G20" s="96">
        <v>4162</v>
      </c>
    </row>
    <row r="21" spans="2:7" ht="15" customHeight="1" x14ac:dyDescent="0.25">
      <c r="B21" s="84" t="s">
        <v>70</v>
      </c>
      <c r="C21" s="103" t="s">
        <v>22</v>
      </c>
      <c r="D21" s="103"/>
      <c r="E21" s="109">
        <v>4508</v>
      </c>
      <c r="F21" s="110"/>
      <c r="G21" s="96">
        <v>4530</v>
      </c>
    </row>
    <row r="22" spans="2:7" ht="15" customHeight="1" x14ac:dyDescent="0.25">
      <c r="B22" s="84" t="s">
        <v>114</v>
      </c>
      <c r="C22" s="103" t="s">
        <v>34</v>
      </c>
      <c r="D22" s="103"/>
      <c r="E22" s="109">
        <v>6305.5</v>
      </c>
      <c r="F22" s="110"/>
      <c r="G22" s="96">
        <v>6366</v>
      </c>
    </row>
    <row r="23" spans="2:7" ht="15" customHeight="1" x14ac:dyDescent="0.25">
      <c r="B23" s="84" t="s">
        <v>114</v>
      </c>
      <c r="C23" s="103" t="s">
        <v>22</v>
      </c>
      <c r="D23" s="103"/>
      <c r="E23" s="109">
        <v>6978.5</v>
      </c>
      <c r="F23" s="110"/>
      <c r="G23" s="96">
        <v>6978.5</v>
      </c>
    </row>
    <row r="24" spans="2:7" ht="15" customHeight="1" x14ac:dyDescent="0.25">
      <c r="B24" s="84" t="s">
        <v>72</v>
      </c>
      <c r="C24" s="103" t="s">
        <v>64</v>
      </c>
      <c r="D24" s="103"/>
      <c r="E24" s="109">
        <v>7713.5</v>
      </c>
      <c r="F24" s="110"/>
      <c r="G24" s="96">
        <v>7713.5</v>
      </c>
    </row>
    <row r="25" spans="2:7" ht="27.75" customHeight="1" x14ac:dyDescent="0.25">
      <c r="B25" s="113" t="s">
        <v>73</v>
      </c>
      <c r="C25" s="113"/>
      <c r="D25" s="113"/>
      <c r="E25" s="113"/>
      <c r="F25" s="113"/>
      <c r="G25" s="113"/>
    </row>
    <row r="26" spans="2:7" ht="15.75" customHeight="1" x14ac:dyDescent="0.25">
      <c r="B26" s="114" t="s">
        <v>122</v>
      </c>
      <c r="C26" s="114"/>
      <c r="D26" s="114"/>
      <c r="E26" s="114"/>
      <c r="F26" s="114"/>
      <c r="G26" s="114"/>
    </row>
    <row r="27" spans="2:7" ht="9.75" customHeight="1" x14ac:dyDescent="0.25">
      <c r="B27" s="114"/>
      <c r="C27" s="114"/>
      <c r="D27" s="114"/>
      <c r="E27" s="114"/>
      <c r="F27" s="114"/>
      <c r="G27" s="114"/>
    </row>
    <row r="28" spans="2:7" ht="15" customHeight="1" x14ac:dyDescent="0.25">
      <c r="B28" s="104" t="s">
        <v>74</v>
      </c>
      <c r="C28" s="104"/>
      <c r="D28" s="104"/>
      <c r="E28" s="104"/>
      <c r="F28" s="104"/>
      <c r="G28" s="104"/>
    </row>
    <row r="29" spans="2:7" ht="15" customHeight="1" x14ac:dyDescent="0.25">
      <c r="B29" s="105" t="s">
        <v>117</v>
      </c>
      <c r="C29" s="105"/>
      <c r="D29" s="105"/>
      <c r="E29" s="105"/>
      <c r="F29" s="105"/>
      <c r="G29" s="105"/>
    </row>
    <row r="30" spans="2:7" ht="5.25" customHeight="1" x14ac:dyDescent="0.25">
      <c r="B30" s="116"/>
      <c r="C30" s="116"/>
      <c r="D30" s="116"/>
      <c r="E30" s="116"/>
      <c r="F30" s="116"/>
      <c r="G30" s="116"/>
    </row>
    <row r="31" spans="2:7" ht="14.5" x14ac:dyDescent="0.25">
      <c r="B31" s="117" t="s">
        <v>75</v>
      </c>
      <c r="C31" s="117"/>
      <c r="D31" s="117"/>
      <c r="E31" s="103" t="s">
        <v>76</v>
      </c>
      <c r="F31" s="103"/>
      <c r="G31" s="103"/>
    </row>
    <row r="32" spans="2:7" ht="19.5" customHeight="1" x14ac:dyDescent="0.25">
      <c r="B32" s="103" t="s">
        <v>77</v>
      </c>
      <c r="C32" s="103"/>
      <c r="D32" s="103"/>
      <c r="E32" s="103" t="s">
        <v>78</v>
      </c>
      <c r="F32" s="103"/>
      <c r="G32" s="103"/>
    </row>
    <row r="33" spans="2:10" ht="40.5" customHeight="1" x14ac:dyDescent="0.25">
      <c r="B33" s="103" t="s">
        <v>109</v>
      </c>
      <c r="C33" s="103"/>
      <c r="D33" s="103"/>
      <c r="E33" s="103" t="s">
        <v>108</v>
      </c>
      <c r="F33" s="103"/>
      <c r="G33" s="103"/>
    </row>
    <row r="34" spans="2:10" ht="14.5" x14ac:dyDescent="0.25">
      <c r="B34" s="115"/>
      <c r="C34" s="115"/>
      <c r="D34" s="115"/>
      <c r="E34" s="115"/>
      <c r="F34" s="115"/>
      <c r="G34" s="115"/>
      <c r="I34" s="102"/>
      <c r="J34" s="102"/>
    </row>
    <row r="35" spans="2:10" ht="15" customHeight="1" x14ac:dyDescent="0.25">
      <c r="B35" s="104" t="s">
        <v>79</v>
      </c>
      <c r="C35" s="104"/>
      <c r="D35" s="104"/>
      <c r="E35" s="104"/>
      <c r="F35" s="104"/>
      <c r="G35" s="104"/>
    </row>
    <row r="36" spans="2:10" ht="15" customHeight="1" x14ac:dyDescent="0.25">
      <c r="B36" s="105" t="s">
        <v>116</v>
      </c>
      <c r="C36" s="105"/>
      <c r="D36" s="105"/>
      <c r="E36" s="105"/>
      <c r="F36" s="105"/>
      <c r="G36" s="105"/>
    </row>
    <row r="37" spans="2:10" ht="6" customHeight="1" x14ac:dyDescent="0.25">
      <c r="B37" s="106"/>
      <c r="C37" s="106"/>
      <c r="D37" s="106"/>
      <c r="E37" s="106"/>
      <c r="F37" s="106"/>
      <c r="G37" s="106"/>
    </row>
    <row r="38" spans="2:10" ht="14.5" x14ac:dyDescent="0.25">
      <c r="B38" s="103" t="s">
        <v>80</v>
      </c>
      <c r="C38" s="103"/>
      <c r="D38" s="103"/>
      <c r="E38" s="119">
        <v>210</v>
      </c>
      <c r="F38" s="120"/>
      <c r="G38" s="121"/>
    </row>
    <row r="39" spans="2:10" ht="14.5" x14ac:dyDescent="0.25">
      <c r="B39" s="103" t="s">
        <v>81</v>
      </c>
      <c r="C39" s="103"/>
      <c r="D39" s="103"/>
      <c r="E39" s="119">
        <v>122</v>
      </c>
      <c r="F39" s="120"/>
      <c r="G39" s="121"/>
    </row>
    <row r="40" spans="2:10" ht="14.5" x14ac:dyDescent="0.25">
      <c r="B40" s="112"/>
      <c r="C40" s="112"/>
      <c r="D40" s="112"/>
      <c r="E40" s="112"/>
      <c r="F40" s="112"/>
      <c r="G40" s="112"/>
    </row>
    <row r="41" spans="2:10" ht="14.5" x14ac:dyDescent="0.25">
      <c r="B41" s="104" t="s">
        <v>82</v>
      </c>
      <c r="C41" s="104"/>
      <c r="D41" s="104"/>
      <c r="E41" s="104"/>
      <c r="F41" s="104"/>
      <c r="G41" s="104"/>
    </row>
    <row r="42" spans="2:10" ht="15" customHeight="1" x14ac:dyDescent="0.25">
      <c r="B42" s="124"/>
      <c r="C42" s="124"/>
      <c r="D42" s="124"/>
      <c r="E42" s="124"/>
      <c r="F42" s="124"/>
      <c r="G42" s="124"/>
    </row>
    <row r="43" spans="2:10" ht="14.5" x14ac:dyDescent="0.25">
      <c r="B43" s="125" t="s">
        <v>83</v>
      </c>
      <c r="C43" s="125"/>
      <c r="D43" s="125"/>
      <c r="E43" s="125" t="s">
        <v>35</v>
      </c>
      <c r="F43" s="125"/>
      <c r="G43" s="125"/>
    </row>
    <row r="44" spans="2:10" ht="5.25" customHeight="1" x14ac:dyDescent="0.25">
      <c r="B44" s="103" t="s">
        <v>104</v>
      </c>
      <c r="C44" s="103"/>
      <c r="D44" s="103"/>
      <c r="E44" s="123" t="s">
        <v>127</v>
      </c>
      <c r="F44" s="123"/>
      <c r="G44" s="123"/>
    </row>
    <row r="45" spans="2:10" ht="30" customHeight="1" x14ac:dyDescent="0.25">
      <c r="B45" s="131"/>
      <c r="C45" s="131"/>
      <c r="D45" s="131"/>
      <c r="E45" s="123"/>
      <c r="F45" s="123"/>
      <c r="G45" s="123"/>
    </row>
    <row r="46" spans="2:10" ht="13.5" customHeight="1" x14ac:dyDescent="0.25">
      <c r="B46" s="131"/>
      <c r="C46" s="131"/>
      <c r="D46" s="131"/>
      <c r="E46" s="123"/>
      <c r="F46" s="123"/>
      <c r="G46" s="123"/>
    </row>
    <row r="47" spans="2:10" ht="18" customHeight="1" x14ac:dyDescent="0.25">
      <c r="B47" s="103" t="s">
        <v>84</v>
      </c>
      <c r="C47" s="103"/>
      <c r="D47" s="103"/>
      <c r="E47" s="117" t="s">
        <v>105</v>
      </c>
      <c r="F47" s="117"/>
      <c r="G47" s="117"/>
    </row>
    <row r="48" spans="2:10" ht="14.5" x14ac:dyDescent="0.25">
      <c r="B48" s="117" t="s">
        <v>85</v>
      </c>
      <c r="C48" s="117"/>
      <c r="D48" s="117"/>
      <c r="E48" s="122">
        <v>307</v>
      </c>
      <c r="F48" s="103"/>
      <c r="G48" s="103"/>
    </row>
    <row r="49" spans="2:7" ht="17.25" customHeight="1" x14ac:dyDescent="0.25">
      <c r="B49" s="117" t="s">
        <v>107</v>
      </c>
      <c r="C49" s="117"/>
      <c r="D49" s="117"/>
      <c r="E49" s="122">
        <v>349</v>
      </c>
      <c r="F49" s="122"/>
      <c r="G49" s="122"/>
    </row>
    <row r="50" spans="2:7" ht="14.5" x14ac:dyDescent="0.25">
      <c r="B50" s="103" t="s">
        <v>49</v>
      </c>
      <c r="C50" s="103"/>
      <c r="D50" s="103"/>
      <c r="E50" s="127" t="s">
        <v>128</v>
      </c>
      <c r="F50" s="127"/>
      <c r="G50" s="127"/>
    </row>
    <row r="51" spans="2:7" ht="14.5" x14ac:dyDescent="0.25">
      <c r="B51" s="103" t="s">
        <v>86</v>
      </c>
      <c r="C51" s="103"/>
      <c r="D51" s="103"/>
      <c r="E51" s="122">
        <v>334</v>
      </c>
      <c r="F51" s="122"/>
      <c r="G51" s="122"/>
    </row>
    <row r="52" spans="2:7" ht="15" customHeight="1" x14ac:dyDescent="0.25">
      <c r="B52" s="103" t="s">
        <v>103</v>
      </c>
      <c r="C52" s="103"/>
      <c r="D52" s="103"/>
      <c r="E52" s="122">
        <v>534.5</v>
      </c>
      <c r="F52" s="122"/>
      <c r="G52" s="122"/>
    </row>
    <row r="53" spans="2:7" ht="13" x14ac:dyDescent="0.25">
      <c r="B53" s="114"/>
      <c r="C53" s="114"/>
      <c r="D53" s="114"/>
      <c r="E53" s="114"/>
      <c r="F53" s="114"/>
      <c r="G53" s="114"/>
    </row>
    <row r="54" spans="2:7" ht="29.15" customHeight="1" x14ac:dyDescent="0.25">
      <c r="B54" s="118" t="s">
        <v>87</v>
      </c>
      <c r="C54" s="118"/>
      <c r="D54" s="118"/>
      <c r="E54" s="118"/>
      <c r="F54" s="118"/>
      <c r="G54" s="118"/>
    </row>
    <row r="55" spans="2:7" ht="14.5" customHeight="1" x14ac:dyDescent="0.25">
      <c r="B55" s="125" t="s">
        <v>88</v>
      </c>
      <c r="C55" s="125"/>
      <c r="D55" s="125"/>
      <c r="E55" s="125"/>
      <c r="F55" s="125"/>
      <c r="G55" s="125"/>
    </row>
    <row r="56" spans="2:7" ht="15" customHeight="1" x14ac:dyDescent="0.25">
      <c r="B56" s="103" t="s">
        <v>89</v>
      </c>
      <c r="C56" s="103"/>
      <c r="D56" s="103"/>
      <c r="E56" s="122">
        <v>329</v>
      </c>
      <c r="F56" s="122"/>
      <c r="G56" s="122"/>
    </row>
    <row r="57" spans="2:7" ht="14.5" x14ac:dyDescent="0.25">
      <c r="B57" s="103" t="s">
        <v>90</v>
      </c>
      <c r="C57" s="103"/>
      <c r="D57" s="103"/>
      <c r="E57" s="122">
        <v>210</v>
      </c>
      <c r="F57" s="122"/>
      <c r="G57" s="122"/>
    </row>
    <row r="58" spans="2:7" ht="14.5" x14ac:dyDescent="0.25">
      <c r="B58" s="103" t="s">
        <v>91</v>
      </c>
      <c r="C58" s="103"/>
      <c r="D58" s="103"/>
      <c r="E58" s="122">
        <v>128</v>
      </c>
      <c r="F58" s="122"/>
      <c r="G58" s="122"/>
    </row>
    <row r="59" spans="2:7" ht="14.5" x14ac:dyDescent="0.25">
      <c r="B59" s="103" t="s">
        <v>92</v>
      </c>
      <c r="C59" s="103"/>
      <c r="D59" s="103"/>
      <c r="E59" s="127" t="s">
        <v>93</v>
      </c>
      <c r="F59" s="127"/>
      <c r="G59" s="127"/>
    </row>
    <row r="60" spans="2:7" ht="14.5" x14ac:dyDescent="0.25">
      <c r="B60" s="135" t="s">
        <v>94</v>
      </c>
      <c r="C60" s="135"/>
      <c r="D60" s="135"/>
      <c r="E60" s="112"/>
      <c r="F60" s="112"/>
      <c r="G60" s="112"/>
    </row>
    <row r="61" spans="2:7" ht="14.5" x14ac:dyDescent="0.25">
      <c r="B61" s="103" t="s">
        <v>95</v>
      </c>
      <c r="C61" s="103"/>
      <c r="D61" s="103"/>
      <c r="E61" s="126" t="s">
        <v>123</v>
      </c>
      <c r="F61" s="126"/>
      <c r="G61" s="126"/>
    </row>
    <row r="62" spans="2:7" ht="14.5" x14ac:dyDescent="0.25">
      <c r="B62" s="103" t="s">
        <v>96</v>
      </c>
      <c r="C62" s="103"/>
      <c r="D62" s="103"/>
      <c r="E62" s="109" t="s">
        <v>97</v>
      </c>
      <c r="F62" s="110"/>
      <c r="G62" s="111"/>
    </row>
    <row r="63" spans="2:7" ht="14.5" x14ac:dyDescent="0.25">
      <c r="B63" s="132" t="s">
        <v>98</v>
      </c>
      <c r="C63" s="132"/>
      <c r="D63" s="132"/>
      <c r="E63" s="133"/>
      <c r="F63" s="133"/>
      <c r="G63" s="133"/>
    </row>
    <row r="64" spans="2:7" ht="15" customHeight="1" x14ac:dyDescent="0.25">
      <c r="B64" s="103" t="s">
        <v>99</v>
      </c>
      <c r="C64" s="103"/>
      <c r="D64" s="103"/>
      <c r="E64" s="126" t="s">
        <v>124</v>
      </c>
      <c r="F64" s="126"/>
      <c r="G64" s="126"/>
    </row>
    <row r="65" spans="1:7" ht="14.5" x14ac:dyDescent="0.25">
      <c r="B65" s="125" t="s">
        <v>100</v>
      </c>
      <c r="C65" s="125"/>
      <c r="D65" s="125"/>
      <c r="E65" s="134"/>
      <c r="F65" s="134"/>
      <c r="G65" s="134"/>
    </row>
    <row r="66" spans="1:7" ht="15.75" customHeight="1" x14ac:dyDescent="0.25">
      <c r="B66" s="103" t="s">
        <v>101</v>
      </c>
      <c r="C66" s="103"/>
      <c r="D66" s="103"/>
      <c r="E66" s="126">
        <v>283.5</v>
      </c>
      <c r="F66" s="126"/>
      <c r="G66" s="126"/>
    </row>
    <row r="67" spans="1:7" ht="14.5" x14ac:dyDescent="0.25">
      <c r="B67" s="103" t="s">
        <v>102</v>
      </c>
      <c r="C67" s="103"/>
      <c r="D67" s="103"/>
      <c r="E67" s="126">
        <v>428.5</v>
      </c>
      <c r="F67" s="126"/>
      <c r="G67" s="126"/>
    </row>
    <row r="68" spans="1:7" ht="19.5" customHeight="1" x14ac:dyDescent="0.25">
      <c r="B68" s="128"/>
      <c r="C68" s="128"/>
      <c r="D68" s="128"/>
      <c r="E68" s="128"/>
      <c r="F68" s="128"/>
      <c r="G68" s="128"/>
    </row>
    <row r="69" spans="1:7" ht="14.5" x14ac:dyDescent="0.25">
      <c r="B69" s="89" t="s">
        <v>30</v>
      </c>
      <c r="C69" s="89"/>
      <c r="D69" s="89"/>
      <c r="E69" s="89"/>
      <c r="F69" s="89"/>
      <c r="G69" s="89"/>
    </row>
    <row r="70" spans="1:7" x14ac:dyDescent="0.25">
      <c r="B70" s="90"/>
      <c r="C70" s="90"/>
      <c r="D70" s="90"/>
      <c r="E70" s="90"/>
      <c r="F70" s="90"/>
      <c r="G70" s="90"/>
    </row>
    <row r="71" spans="1:7" ht="13" customHeight="1" x14ac:dyDescent="0.25">
      <c r="A71" s="91"/>
      <c r="B71" s="97" t="s">
        <v>129</v>
      </c>
      <c r="C71" s="98"/>
      <c r="D71" s="98"/>
      <c r="E71" s="98"/>
      <c r="F71" s="98"/>
      <c r="G71" s="99"/>
    </row>
    <row r="72" spans="1:7" ht="15" customHeight="1" x14ac:dyDescent="0.25">
      <c r="B72" s="100" t="s">
        <v>130</v>
      </c>
      <c r="C72" s="101"/>
      <c r="D72" s="101"/>
      <c r="E72" s="101"/>
      <c r="F72" s="101"/>
      <c r="G72" s="151"/>
    </row>
    <row r="77" spans="1:7" ht="30" customHeight="1" x14ac:dyDescent="0.25">
      <c r="B77" s="83"/>
    </row>
  </sheetData>
  <sheetProtection algorithmName="SHA-512" hashValue="jqTYR7dgiUIeaDC9+90gbgeoi7zoAhKMd7JJ4OgavdJ1e4HniLct+LRzzZcOSXVtLsjHpWkSqXQW/Cg1H4tyqg==" saltValue="/l3+y5hxl0zr+AWgczNH9A==" spinCount="100000" sheet="1" selectLockedCells="1" selectUnlockedCells="1"/>
  <mergeCells count="107">
    <mergeCell ref="B72:G72"/>
    <mergeCell ref="B68:G68"/>
    <mergeCell ref="B1:G2"/>
    <mergeCell ref="B44:D46"/>
    <mergeCell ref="B63:G63"/>
    <mergeCell ref="B66:D66"/>
    <mergeCell ref="E66:G66"/>
    <mergeCell ref="B67:D67"/>
    <mergeCell ref="E67:G67"/>
    <mergeCell ref="B65:D65"/>
    <mergeCell ref="E65:G65"/>
    <mergeCell ref="B64:D64"/>
    <mergeCell ref="E64:G64"/>
    <mergeCell ref="B60:D60"/>
    <mergeCell ref="E60:G60"/>
    <mergeCell ref="B62:D62"/>
    <mergeCell ref="E62:G62"/>
    <mergeCell ref="B52:D52"/>
    <mergeCell ref="E52:G52"/>
    <mergeCell ref="B53:G53"/>
    <mergeCell ref="B49:D49"/>
    <mergeCell ref="E49:G49"/>
    <mergeCell ref="B50:D50"/>
    <mergeCell ref="E50:G50"/>
    <mergeCell ref="B61:D61"/>
    <mergeCell ref="E61:G61"/>
    <mergeCell ref="B58:D58"/>
    <mergeCell ref="E58:G58"/>
    <mergeCell ref="B59:D59"/>
    <mergeCell ref="E59:G59"/>
    <mergeCell ref="B55:G55"/>
    <mergeCell ref="B56:D56"/>
    <mergeCell ref="E56:G56"/>
    <mergeCell ref="B57:D57"/>
    <mergeCell ref="E57:G57"/>
    <mergeCell ref="B54:G54"/>
    <mergeCell ref="B37:G37"/>
    <mergeCell ref="B38:D38"/>
    <mergeCell ref="E38:G38"/>
    <mergeCell ref="B39:D39"/>
    <mergeCell ref="E39:G39"/>
    <mergeCell ref="B40:C40"/>
    <mergeCell ref="D40:G40"/>
    <mergeCell ref="B51:D51"/>
    <mergeCell ref="E51:G51"/>
    <mergeCell ref="B41:G41"/>
    <mergeCell ref="E44:G46"/>
    <mergeCell ref="B47:D47"/>
    <mergeCell ref="E47:G47"/>
    <mergeCell ref="B48:D48"/>
    <mergeCell ref="E48:G48"/>
    <mergeCell ref="B42:G42"/>
    <mergeCell ref="B43:D43"/>
    <mergeCell ref="E43:G43"/>
    <mergeCell ref="B32:D32"/>
    <mergeCell ref="E32:G32"/>
    <mergeCell ref="B34:G34"/>
    <mergeCell ref="B35:G35"/>
    <mergeCell ref="B36:G36"/>
    <mergeCell ref="B28:G28"/>
    <mergeCell ref="B29:G29"/>
    <mergeCell ref="B30:G30"/>
    <mergeCell ref="B31:D31"/>
    <mergeCell ref="E31:G31"/>
    <mergeCell ref="C24:D24"/>
    <mergeCell ref="E24:F24"/>
    <mergeCell ref="B25:G25"/>
    <mergeCell ref="B27:G27"/>
    <mergeCell ref="B26:G26"/>
    <mergeCell ref="C21:D21"/>
    <mergeCell ref="E21:F21"/>
    <mergeCell ref="C22:D22"/>
    <mergeCell ref="E22:F22"/>
    <mergeCell ref="C23:D23"/>
    <mergeCell ref="E23:F23"/>
    <mergeCell ref="E19:F19"/>
    <mergeCell ref="C20:D20"/>
    <mergeCell ref="E20:F20"/>
    <mergeCell ref="C15:D15"/>
    <mergeCell ref="E15:F15"/>
    <mergeCell ref="C16:D16"/>
    <mergeCell ref="E16:F16"/>
    <mergeCell ref="C17:D17"/>
    <mergeCell ref="E17:F17"/>
    <mergeCell ref="B71:G71"/>
    <mergeCell ref="I34:J34"/>
    <mergeCell ref="B33:D33"/>
    <mergeCell ref="E33:G33"/>
    <mergeCell ref="B4:G4"/>
    <mergeCell ref="B5:G5"/>
    <mergeCell ref="B6:G6"/>
    <mergeCell ref="B10:G10"/>
    <mergeCell ref="B11:G11"/>
    <mergeCell ref="B12:G12"/>
    <mergeCell ref="B13:B14"/>
    <mergeCell ref="C13:D14"/>
    <mergeCell ref="E13:G13"/>
    <mergeCell ref="E14:F14"/>
    <mergeCell ref="B7:D7"/>
    <mergeCell ref="E7:G7"/>
    <mergeCell ref="B8:D8"/>
    <mergeCell ref="E8:G8"/>
    <mergeCell ref="B9:C9"/>
    <mergeCell ref="D9:G9"/>
    <mergeCell ref="C18:D18"/>
    <mergeCell ref="E18:F18"/>
    <mergeCell ref="C19:D19"/>
  </mergeCells>
  <pageMargins left="0.70866141732283472" right="0.70866141732283472" top="0.74803149606299213" bottom="0.74803149606299213" header="0.31496062992125984" footer="0.31496062992125984"/>
  <pageSetup paperSize="9" scale="58" fitToHeight="0" orientation="portrait" verticalDpi="1200" r:id="rId1"/>
  <headerFooter>
    <oddFooter>&amp;LBuilding Services Fees&amp;C&amp;P&amp;RUpdated 09/10/2023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IR72"/>
  <sheetViews>
    <sheetView tabSelected="1" zoomScale="98" zoomScaleNormal="98" workbookViewId="0">
      <selection activeCell="F22" sqref="F22"/>
    </sheetView>
  </sheetViews>
  <sheetFormatPr defaultColWidth="9.1796875" defaultRowHeight="12.5" x14ac:dyDescent="0.25"/>
  <cols>
    <col min="1" max="1" width="6.26953125" style="2" customWidth="1"/>
    <col min="2" max="2" width="32.54296875" style="2" customWidth="1"/>
    <col min="3" max="3" width="17.1796875" style="31" customWidth="1"/>
    <col min="4" max="4" width="10" style="2" customWidth="1"/>
    <col min="5" max="5" width="16.1796875" style="2" customWidth="1"/>
    <col min="6" max="6" width="12" style="2" customWidth="1"/>
    <col min="7" max="7" width="16" style="2" customWidth="1"/>
    <col min="8" max="8" width="14.90625" style="2" customWidth="1"/>
    <col min="9" max="9" width="19.26953125" style="2" hidden="1" customWidth="1"/>
    <col min="10" max="10" width="14.453125" style="2" hidden="1" customWidth="1"/>
    <col min="11" max="11" width="9.453125" style="2" hidden="1" customWidth="1"/>
    <col min="12" max="12" width="9.81640625" style="2" hidden="1" customWidth="1"/>
    <col min="13" max="13" width="13.26953125" style="2" hidden="1" customWidth="1"/>
    <col min="14" max="14" width="11.26953125" style="2" hidden="1" customWidth="1"/>
    <col min="15" max="15" width="12.7265625" style="2" hidden="1" customWidth="1"/>
    <col min="16" max="16" width="6.7265625" style="2" hidden="1" customWidth="1"/>
    <col min="17" max="17" width="8.453125" style="2" hidden="1" customWidth="1"/>
    <col min="18" max="18" width="12.81640625" style="2" customWidth="1"/>
    <col min="19" max="19" width="16.453125" style="2" customWidth="1"/>
    <col min="20" max="21" width="13.81640625" style="2" customWidth="1"/>
    <col min="22" max="26" width="9.1796875" style="2" customWidth="1"/>
    <col min="27" max="85" width="9.1796875" style="2"/>
    <col min="86" max="16384" width="9.1796875" style="24"/>
  </cols>
  <sheetData>
    <row r="1" spans="1:85" ht="33" customHeight="1" x14ac:dyDescent="0.25">
      <c r="A1" s="59" t="s">
        <v>39</v>
      </c>
      <c r="C1" s="2"/>
    </row>
    <row r="2" spans="1:85" ht="33.75" customHeight="1" x14ac:dyDescent="0.4">
      <c r="A2" s="1"/>
      <c r="C2" s="2"/>
    </row>
    <row r="3" spans="1:85" s="26" customFormat="1" ht="64" customHeight="1" x14ac:dyDescent="0.25">
      <c r="A3" s="140" t="s">
        <v>119</v>
      </c>
      <c r="B3" s="140"/>
      <c r="C3" s="140"/>
      <c r="D3" s="140"/>
      <c r="E3" s="140"/>
      <c r="F3" s="140"/>
      <c r="G3" s="140"/>
      <c r="H3" s="140"/>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row>
    <row r="4" spans="1:85" s="26" customFormat="1" ht="15.75" customHeight="1" x14ac:dyDescent="0.25">
      <c r="A4" s="139" t="s">
        <v>120</v>
      </c>
      <c r="B4" s="139"/>
      <c r="C4" s="139"/>
      <c r="D4" s="139"/>
      <c r="E4" s="139"/>
      <c r="F4" s="139"/>
      <c r="G4" s="139"/>
      <c r="H4" s="139"/>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row>
    <row r="5" spans="1:85" s="26" customFormat="1" ht="15" customHeight="1" x14ac:dyDescent="0.25">
      <c r="B5" s="27"/>
      <c r="C5" s="27"/>
      <c r="D5" s="27"/>
      <c r="E5" s="27"/>
      <c r="F5" s="27"/>
      <c r="G5" s="27"/>
      <c r="H5" s="27"/>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row>
    <row r="6" spans="1:85" ht="16.5" customHeight="1" x14ac:dyDescent="0.45">
      <c r="A6" s="141" t="s">
        <v>21</v>
      </c>
      <c r="B6" s="141"/>
      <c r="C6" s="141"/>
      <c r="D6" s="141"/>
      <c r="E6" s="141"/>
      <c r="F6" s="141"/>
      <c r="G6" s="141"/>
      <c r="H6" s="141"/>
    </row>
    <row r="7" spans="1:85" ht="12.75" customHeight="1" x14ac:dyDescent="0.45">
      <c r="A7" s="22"/>
      <c r="B7" s="22"/>
      <c r="C7" s="22"/>
      <c r="D7" s="22"/>
      <c r="E7" s="22"/>
      <c r="F7" s="22"/>
      <c r="G7" s="22"/>
      <c r="H7" s="22"/>
    </row>
    <row r="8" spans="1:85" ht="21.75" customHeight="1" x14ac:dyDescent="0.45">
      <c r="A8" s="63" t="s">
        <v>10</v>
      </c>
      <c r="B8" s="10"/>
      <c r="C8" s="64">
        <v>0</v>
      </c>
      <c r="D8" s="72" t="s">
        <v>46</v>
      </c>
      <c r="E8" s="70"/>
      <c r="F8" s="70"/>
      <c r="G8" s="70"/>
      <c r="H8" s="70"/>
      <c r="L8" s="28"/>
    </row>
    <row r="9" spans="1:85" ht="15.75" customHeight="1" x14ac:dyDescent="0.35">
      <c r="A9" s="63"/>
      <c r="B9" s="71" t="s">
        <v>45</v>
      </c>
      <c r="C9" s="10"/>
      <c r="D9" s="70"/>
      <c r="E9" s="70"/>
      <c r="F9" s="70"/>
      <c r="G9" s="70"/>
      <c r="H9" s="70"/>
      <c r="L9" s="28"/>
    </row>
    <row r="10" spans="1:85" ht="19.5" customHeight="1" x14ac:dyDescent="0.3">
      <c r="A10" s="19"/>
      <c r="B10" s="19"/>
      <c r="C10" s="14"/>
      <c r="D10" s="70"/>
      <c r="E10" s="70"/>
      <c r="F10" s="70"/>
      <c r="G10" s="70"/>
      <c r="H10" s="70"/>
      <c r="L10" s="47"/>
    </row>
    <row r="11" spans="1:85" ht="16.899999999999999" customHeight="1" x14ac:dyDescent="0.45">
      <c r="A11" s="63" t="s">
        <v>8</v>
      </c>
      <c r="B11" s="18"/>
      <c r="C11" s="65">
        <v>0</v>
      </c>
      <c r="D11" s="10" t="s">
        <v>12</v>
      </c>
      <c r="E11" s="137" t="s">
        <v>9</v>
      </c>
      <c r="F11" s="137"/>
      <c r="G11" s="137"/>
      <c r="H11" s="9">
        <f>IF(OR(C11&gt;0),C8/C11,0)</f>
        <v>0</v>
      </c>
    </row>
    <row r="12" spans="1:85" ht="12" customHeight="1" x14ac:dyDescent="0.3">
      <c r="A12" s="12"/>
      <c r="B12" s="12"/>
      <c r="C12" s="10"/>
      <c r="D12" s="10"/>
      <c r="E12" s="13"/>
      <c r="F12" s="13"/>
      <c r="G12" s="13"/>
      <c r="H12" s="14"/>
    </row>
    <row r="13" spans="1:85" ht="12.75" customHeight="1" x14ac:dyDescent="0.35">
      <c r="A13" s="63" t="s">
        <v>15</v>
      </c>
      <c r="B13" s="18"/>
      <c r="C13" s="10"/>
      <c r="D13" s="10"/>
      <c r="E13" s="13"/>
      <c r="F13" s="13"/>
      <c r="G13" s="13"/>
      <c r="H13" s="14"/>
    </row>
    <row r="14" spans="1:85" ht="13" x14ac:dyDescent="0.3">
      <c r="A14" s="142" t="s">
        <v>16</v>
      </c>
      <c r="B14" s="142"/>
      <c r="C14" s="142"/>
      <c r="D14" s="142"/>
      <c r="E14" s="142"/>
      <c r="F14" s="142"/>
      <c r="G14" s="142"/>
      <c r="H14" s="142"/>
    </row>
    <row r="15" spans="1:85" ht="9" customHeight="1" x14ac:dyDescent="0.3">
      <c r="A15" s="12"/>
      <c r="B15" s="12"/>
      <c r="C15" s="10"/>
      <c r="D15" s="10"/>
      <c r="E15" s="13"/>
      <c r="F15" s="13"/>
      <c r="G15" s="13"/>
      <c r="H15" s="14"/>
    </row>
    <row r="16" spans="1:85" ht="15.5" x14ac:dyDescent="0.35">
      <c r="A16" s="63" t="s">
        <v>14</v>
      </c>
      <c r="B16" s="13"/>
      <c r="C16" s="11" t="s">
        <v>13</v>
      </c>
      <c r="D16" s="13"/>
      <c r="E16" s="10"/>
      <c r="F16" s="10"/>
      <c r="G16" s="10"/>
      <c r="H16" s="10"/>
    </row>
    <row r="17" spans="1:11" ht="18.5" x14ac:dyDescent="0.45">
      <c r="A17" s="8"/>
      <c r="B17" s="10" t="s">
        <v>47</v>
      </c>
      <c r="C17" s="66"/>
      <c r="D17" s="138" t="s">
        <v>27</v>
      </c>
      <c r="E17" s="138"/>
      <c r="F17" s="138"/>
      <c r="G17" s="138"/>
      <c r="H17" s="138"/>
    </row>
    <row r="18" spans="1:11" ht="18.5" x14ac:dyDescent="0.45">
      <c r="A18" s="8"/>
      <c r="B18" s="10" t="s">
        <v>26</v>
      </c>
      <c r="C18" s="67" t="s">
        <v>126</v>
      </c>
      <c r="D18" s="138"/>
      <c r="E18" s="138"/>
      <c r="F18" s="138"/>
      <c r="G18" s="138"/>
      <c r="H18" s="138"/>
      <c r="J18" s="51"/>
    </row>
    <row r="19" spans="1:11" ht="18.5" x14ac:dyDescent="0.45">
      <c r="A19" s="8"/>
      <c r="B19" s="10" t="s">
        <v>25</v>
      </c>
      <c r="C19" s="67"/>
      <c r="D19" s="138"/>
      <c r="E19" s="138"/>
      <c r="F19" s="138"/>
      <c r="G19" s="138"/>
      <c r="H19" s="138"/>
    </row>
    <row r="20" spans="1:11" ht="18.5" x14ac:dyDescent="0.45">
      <c r="A20" s="8"/>
      <c r="B20" s="10" t="s">
        <v>7</v>
      </c>
      <c r="C20" s="68"/>
      <c r="D20" s="138"/>
      <c r="E20" s="138"/>
      <c r="F20" s="138"/>
      <c r="G20" s="138"/>
      <c r="H20" s="138"/>
    </row>
    <row r="21" spans="1:11" ht="6" customHeight="1" x14ac:dyDescent="0.3">
      <c r="A21" s="3"/>
      <c r="B21" s="4"/>
      <c r="C21" s="29"/>
      <c r="D21" s="29"/>
      <c r="E21" s="29"/>
      <c r="F21" s="24"/>
      <c r="G21" s="24"/>
      <c r="H21" s="29"/>
    </row>
    <row r="22" spans="1:11" ht="18.5" x14ac:dyDescent="0.45">
      <c r="A22" s="63" t="s">
        <v>54</v>
      </c>
      <c r="B22" s="10"/>
      <c r="C22" s="23"/>
      <c r="D22" s="10"/>
      <c r="E22" s="24"/>
      <c r="F22" s="69" t="s">
        <v>113</v>
      </c>
      <c r="G22" s="57" t="s">
        <v>53</v>
      </c>
      <c r="H22" s="29"/>
      <c r="J22" s="2" t="b">
        <f>OR(F22="No",F22="N")</f>
        <v>0</v>
      </c>
      <c r="K22" s="48" t="s">
        <v>43</v>
      </c>
    </row>
    <row r="23" spans="1:11" ht="8.25" customHeight="1" x14ac:dyDescent="0.35">
      <c r="A23" s="63"/>
      <c r="B23" s="10"/>
      <c r="C23" s="58"/>
      <c r="D23" s="10"/>
      <c r="E23" s="10"/>
      <c r="F23" s="57"/>
      <c r="G23" s="29"/>
      <c r="H23" s="29"/>
      <c r="J23" s="24"/>
      <c r="K23" s="24"/>
    </row>
    <row r="24" spans="1:11" ht="21" customHeight="1" x14ac:dyDescent="0.35">
      <c r="A24" s="77" t="s">
        <v>50</v>
      </c>
      <c r="B24" s="78"/>
      <c r="C24" s="78"/>
      <c r="D24" s="78"/>
      <c r="E24" s="24"/>
      <c r="F24" s="149"/>
      <c r="G24" s="33"/>
      <c r="H24" s="24"/>
      <c r="J24" s="2" t="b">
        <f>OR(F22="Yes",E25="Y")</f>
        <v>1</v>
      </c>
      <c r="K24" s="48" t="s">
        <v>44</v>
      </c>
    </row>
    <row r="25" spans="1:11" ht="13" x14ac:dyDescent="0.3">
      <c r="A25" s="10"/>
      <c r="B25" s="10"/>
      <c r="C25" s="23"/>
      <c r="D25" s="10"/>
      <c r="E25" s="10"/>
      <c r="F25" s="24"/>
      <c r="G25" s="24"/>
      <c r="H25" s="30"/>
      <c r="J25" s="24"/>
      <c r="K25" s="24"/>
    </row>
    <row r="26" spans="1:11" ht="9" customHeight="1" x14ac:dyDescent="0.25">
      <c r="C26" s="2"/>
    </row>
    <row r="27" spans="1:11" ht="19" thickBot="1" x14ac:dyDescent="0.5">
      <c r="A27" s="143" t="s">
        <v>40</v>
      </c>
      <c r="B27" s="144"/>
      <c r="C27" s="144"/>
      <c r="D27" s="144"/>
      <c r="E27" s="144"/>
      <c r="F27" s="144"/>
      <c r="G27" s="144"/>
      <c r="H27" s="145"/>
    </row>
    <row r="28" spans="1:11" ht="14.5" x14ac:dyDescent="0.35">
      <c r="A28" s="39" t="s">
        <v>17</v>
      </c>
      <c r="B28" s="37"/>
      <c r="C28" s="37"/>
      <c r="D28" s="37"/>
      <c r="E28" s="37"/>
      <c r="F28" s="37"/>
      <c r="G28" s="37"/>
      <c r="H28" s="38" t="s">
        <v>20</v>
      </c>
    </row>
    <row r="29" spans="1:11" ht="14.5" x14ac:dyDescent="0.35">
      <c r="A29" s="39"/>
      <c r="B29" s="41" t="s">
        <v>41</v>
      </c>
      <c r="C29" s="41"/>
      <c r="D29" s="76" t="s">
        <v>52</v>
      </c>
      <c r="E29" s="41"/>
      <c r="F29" s="41"/>
      <c r="G29" s="41"/>
      <c r="H29" s="42">
        <f>IF(J22=TRUE, J63,K63)</f>
        <v>0</v>
      </c>
    </row>
    <row r="30" spans="1:11" ht="9.75" customHeight="1" x14ac:dyDescent="0.35">
      <c r="A30" s="40"/>
      <c r="B30" s="35"/>
      <c r="C30" s="35"/>
      <c r="D30" s="35"/>
      <c r="E30" s="35"/>
      <c r="F30" s="35"/>
      <c r="G30" s="35"/>
      <c r="H30" s="43"/>
    </row>
    <row r="31" spans="1:11" ht="14.5" x14ac:dyDescent="0.35">
      <c r="A31" s="39" t="s">
        <v>111</v>
      </c>
      <c r="B31" s="35"/>
      <c r="C31" s="35"/>
      <c r="D31" s="35"/>
      <c r="E31" s="35"/>
      <c r="F31" s="35"/>
      <c r="G31" s="35"/>
      <c r="H31" s="43"/>
    </row>
    <row r="32" spans="1:11" ht="14.5" x14ac:dyDescent="0.35">
      <c r="A32" s="40"/>
      <c r="B32" s="41" t="s">
        <v>110</v>
      </c>
      <c r="C32" s="35"/>
      <c r="D32" s="35" t="s">
        <v>28</v>
      </c>
      <c r="E32" s="35"/>
      <c r="F32" s="35"/>
      <c r="G32" s="35"/>
      <c r="H32" s="42" t="str">
        <f>IF(C8&lt;20000,"$0.00",(K65))</f>
        <v>$0.00</v>
      </c>
    </row>
    <row r="33" spans="1:252" ht="9.75" customHeight="1" x14ac:dyDescent="0.35">
      <c r="A33" s="40"/>
      <c r="B33" s="35"/>
      <c r="C33" s="35"/>
      <c r="D33" s="35"/>
      <c r="E33" s="35"/>
      <c r="F33" s="35"/>
      <c r="G33" s="35"/>
      <c r="H33" s="43"/>
    </row>
    <row r="34" spans="1:252" ht="14.5" x14ac:dyDescent="0.35">
      <c r="A34" s="39" t="s">
        <v>3</v>
      </c>
      <c r="B34" s="35"/>
      <c r="C34" s="35"/>
      <c r="D34" s="35"/>
      <c r="E34" s="35"/>
      <c r="F34" s="35"/>
      <c r="G34" s="35"/>
      <c r="H34" s="43"/>
    </row>
    <row r="35" spans="1:252" ht="14.5" x14ac:dyDescent="0.35">
      <c r="A35" s="40"/>
      <c r="B35" s="41" t="s">
        <v>18</v>
      </c>
      <c r="C35" s="41"/>
      <c r="D35" s="35" t="s">
        <v>28</v>
      </c>
      <c r="E35" s="41"/>
      <c r="F35" s="41"/>
      <c r="G35" s="41"/>
      <c r="H35" s="42" t="str">
        <f>IF(C8&lt;20000,"$0.00",J64)</f>
        <v>$0.00</v>
      </c>
    </row>
    <row r="36" spans="1:252" ht="14.5" x14ac:dyDescent="0.35">
      <c r="A36" s="40"/>
      <c r="B36" s="41" t="s">
        <v>24</v>
      </c>
      <c r="C36" s="41"/>
      <c r="D36" s="35" t="s">
        <v>29</v>
      </c>
      <c r="E36" s="41"/>
      <c r="F36" s="41"/>
      <c r="G36" s="41"/>
      <c r="H36" s="42" t="str">
        <f>IF(C8&lt;20444,"$0.00",(J64*1.75))</f>
        <v>$0.00</v>
      </c>
      <c r="I36" s="47"/>
    </row>
    <row r="37" spans="1:252" ht="6.75" customHeight="1" x14ac:dyDescent="0.35">
      <c r="A37" s="44"/>
      <c r="B37" s="45"/>
      <c r="C37" s="45"/>
      <c r="D37" s="45"/>
      <c r="E37" s="45"/>
      <c r="F37" s="45"/>
      <c r="G37" s="45"/>
      <c r="H37" s="46"/>
    </row>
    <row r="38" spans="1:252" ht="6.75" customHeight="1" x14ac:dyDescent="0.35">
      <c r="A38" s="20"/>
      <c r="B38" s="20"/>
      <c r="C38" s="20"/>
      <c r="D38" s="20"/>
      <c r="E38" s="20"/>
      <c r="F38" s="20"/>
      <c r="G38" s="20"/>
      <c r="H38" s="21"/>
    </row>
    <row r="39" spans="1:252" ht="19" thickBot="1" x14ac:dyDescent="0.5">
      <c r="A39" s="143" t="s">
        <v>42</v>
      </c>
      <c r="B39" s="144"/>
      <c r="C39" s="144"/>
      <c r="D39" s="144"/>
      <c r="E39" s="144"/>
      <c r="F39" s="144"/>
      <c r="G39" s="144"/>
      <c r="H39" s="145"/>
    </row>
    <row r="40" spans="1:252" ht="22.5" customHeight="1" x14ac:dyDescent="0.5">
      <c r="A40" s="52"/>
      <c r="B40" s="62" t="s">
        <v>48</v>
      </c>
      <c r="C40" s="75" t="s">
        <v>51</v>
      </c>
      <c r="D40" s="21"/>
      <c r="E40" s="21"/>
      <c r="F40" s="20"/>
      <c r="G40" s="20"/>
      <c r="H40" s="73">
        <f>H29+H35+H36+H32</f>
        <v>0</v>
      </c>
      <c r="I40" s="32"/>
      <c r="J40" s="36"/>
    </row>
    <row r="41" spans="1:252" ht="11.25" customHeight="1" x14ac:dyDescent="0.35">
      <c r="A41" s="53"/>
      <c r="B41" s="74"/>
      <c r="C41" s="74"/>
      <c r="D41" s="74"/>
      <c r="E41" s="74"/>
      <c r="F41" s="74"/>
      <c r="G41" s="74"/>
      <c r="H41" s="54"/>
    </row>
    <row r="42" spans="1:252" ht="6.75" customHeight="1" x14ac:dyDescent="0.35">
      <c r="A42" s="20"/>
      <c r="B42" s="20"/>
      <c r="C42" s="20"/>
      <c r="D42" s="20"/>
      <c r="E42" s="20"/>
      <c r="F42" s="20"/>
      <c r="G42" s="20"/>
      <c r="H42" s="21"/>
    </row>
    <row r="43" spans="1:252" ht="18.5" x14ac:dyDescent="0.45">
      <c r="A43" s="146" t="s">
        <v>30</v>
      </c>
      <c r="B43" s="147"/>
      <c r="C43" s="147"/>
      <c r="D43" s="147"/>
      <c r="E43" s="147"/>
      <c r="F43" s="147"/>
      <c r="G43" s="147"/>
      <c r="H43" s="148"/>
    </row>
    <row r="44" spans="1:252" ht="18.5" customHeight="1" x14ac:dyDescent="0.25">
      <c r="A44" s="152" t="s">
        <v>131</v>
      </c>
      <c r="B44" s="153"/>
      <c r="C44" s="153"/>
      <c r="D44" s="153"/>
      <c r="E44" s="153"/>
      <c r="F44" s="153"/>
      <c r="G44" s="153"/>
      <c r="H44" s="154"/>
    </row>
    <row r="45" spans="1:252" ht="12" customHeight="1" x14ac:dyDescent="0.25">
      <c r="A45" s="155"/>
      <c r="B45" s="156"/>
      <c r="C45" s="156"/>
      <c r="D45" s="156"/>
      <c r="E45" s="156"/>
      <c r="F45" s="156"/>
      <c r="G45" s="156"/>
      <c r="H45" s="157"/>
    </row>
    <row r="46" spans="1:252" ht="14.5" customHeight="1" x14ac:dyDescent="0.3">
      <c r="B46" s="31"/>
      <c r="D46" s="31"/>
      <c r="E46" s="31"/>
      <c r="F46" s="31"/>
      <c r="G46" s="31"/>
      <c r="H46" s="31"/>
      <c r="J46" s="3"/>
    </row>
    <row r="47" spans="1:252" ht="18.75" customHeight="1" x14ac:dyDescent="0.3">
      <c r="A47" s="31"/>
      <c r="B47" s="31"/>
      <c r="D47" s="31"/>
      <c r="E47" s="31"/>
      <c r="F47" s="31"/>
      <c r="G47" s="31"/>
      <c r="H47" s="31"/>
      <c r="J47" s="3" t="s">
        <v>19</v>
      </c>
      <c r="M47" s="55" t="s">
        <v>125</v>
      </c>
      <c r="N47" s="56"/>
      <c r="U47" s="31"/>
      <c r="AB47" s="31"/>
      <c r="AI47" s="31"/>
      <c r="AP47" s="31"/>
      <c r="AW47" s="31"/>
      <c r="BD47" s="31"/>
      <c r="BK47" s="31"/>
      <c r="BR47" s="31"/>
      <c r="BY47" s="31"/>
      <c r="CF47" s="31"/>
      <c r="CM47" s="33"/>
      <c r="CT47" s="33"/>
      <c r="DA47" s="33"/>
      <c r="DH47" s="33"/>
      <c r="DO47" s="33"/>
      <c r="DV47" s="33"/>
      <c r="EC47" s="33"/>
      <c r="EJ47" s="33"/>
      <c r="EQ47" s="33"/>
      <c r="EX47" s="33"/>
      <c r="FE47" s="33"/>
      <c r="FL47" s="33"/>
      <c r="FS47" s="33"/>
      <c r="FZ47" s="33"/>
      <c r="GG47" s="33"/>
      <c r="GN47" s="33"/>
      <c r="GU47" s="33"/>
      <c r="HB47" s="33"/>
      <c r="HI47" s="33"/>
      <c r="HP47" s="33"/>
      <c r="HW47" s="33"/>
      <c r="ID47" s="33"/>
      <c r="IK47" s="33"/>
      <c r="IR47" s="33"/>
    </row>
    <row r="48" spans="1:252" ht="18.75" customHeight="1" x14ac:dyDescent="0.25">
      <c r="A48" s="31"/>
      <c r="B48" s="31"/>
      <c r="D48" s="31"/>
      <c r="E48" s="31"/>
      <c r="F48" s="31"/>
      <c r="G48" s="31"/>
      <c r="H48" s="31"/>
      <c r="N48" s="31"/>
      <c r="U48" s="31"/>
      <c r="AB48" s="31"/>
      <c r="AI48" s="31"/>
      <c r="AP48" s="31"/>
      <c r="AW48" s="31"/>
      <c r="BD48" s="31"/>
      <c r="BK48" s="31"/>
      <c r="BR48" s="31"/>
      <c r="BY48" s="31"/>
      <c r="CF48" s="31"/>
      <c r="CM48" s="33"/>
      <c r="CT48" s="33"/>
      <c r="DA48" s="33"/>
      <c r="DH48" s="33"/>
      <c r="DO48" s="33"/>
      <c r="DV48" s="33"/>
      <c r="EC48" s="33"/>
      <c r="EJ48" s="33"/>
      <c r="EQ48" s="33"/>
      <c r="EX48" s="33"/>
      <c r="FE48" s="33"/>
      <c r="FL48" s="33"/>
      <c r="FS48" s="33"/>
      <c r="FZ48" s="33"/>
      <c r="GG48" s="33"/>
      <c r="GN48" s="33"/>
      <c r="GU48" s="33"/>
      <c r="HB48" s="33"/>
      <c r="HI48" s="33"/>
      <c r="HP48" s="33"/>
      <c r="HW48" s="33"/>
      <c r="ID48" s="33"/>
      <c r="IK48" s="33"/>
      <c r="IR48" s="33"/>
    </row>
    <row r="49" spans="1:252" ht="26.25" customHeight="1" x14ac:dyDescent="0.25">
      <c r="A49" s="31"/>
      <c r="B49" s="31"/>
      <c r="D49" s="31"/>
      <c r="E49" s="31"/>
      <c r="F49" s="31"/>
      <c r="G49" s="31"/>
      <c r="H49" s="31"/>
      <c r="J49" s="136" t="s">
        <v>4</v>
      </c>
      <c r="K49" s="136"/>
      <c r="L49" s="5" t="s">
        <v>5</v>
      </c>
      <c r="M49" s="5" t="s">
        <v>0</v>
      </c>
      <c r="N49" s="5" t="s">
        <v>1</v>
      </c>
    </row>
    <row r="50" spans="1:252" ht="18.75" customHeight="1" x14ac:dyDescent="0.25">
      <c r="A50" s="31"/>
      <c r="B50" s="31"/>
      <c r="D50" s="31"/>
      <c r="E50" s="31"/>
      <c r="F50" s="31"/>
      <c r="G50" s="31"/>
      <c r="H50" s="31"/>
      <c r="J50" s="15" t="s">
        <v>2</v>
      </c>
      <c r="K50" s="16">
        <v>0</v>
      </c>
      <c r="L50" s="6"/>
      <c r="M50" s="6"/>
      <c r="N50" s="6"/>
      <c r="U50" s="31"/>
      <c r="AB50" s="31"/>
      <c r="AI50" s="31"/>
      <c r="AP50" s="31"/>
      <c r="AW50" s="31"/>
      <c r="BD50" s="31"/>
      <c r="BK50" s="31"/>
      <c r="BR50" s="31"/>
      <c r="BY50" s="31"/>
      <c r="CF50" s="31"/>
      <c r="CM50" s="33"/>
      <c r="CT50" s="33"/>
      <c r="DA50" s="33"/>
      <c r="DH50" s="33"/>
      <c r="DO50" s="33"/>
      <c r="DV50" s="33"/>
      <c r="EC50" s="33"/>
      <c r="EJ50" s="33"/>
      <c r="EQ50" s="33"/>
      <c r="EX50" s="33"/>
      <c r="FE50" s="33"/>
      <c r="FL50" s="33"/>
      <c r="FS50" s="33"/>
      <c r="FZ50" s="33"/>
      <c r="GG50" s="33"/>
      <c r="GN50" s="33"/>
      <c r="GU50" s="33"/>
      <c r="HB50" s="33"/>
      <c r="HI50" s="33"/>
      <c r="HP50" s="33"/>
      <c r="HW50" s="33"/>
      <c r="ID50" s="33"/>
      <c r="IK50" s="33"/>
      <c r="IR50" s="33"/>
    </row>
    <row r="51" spans="1:252" ht="18.75" customHeight="1" x14ac:dyDescent="0.25">
      <c r="A51" s="31"/>
      <c r="B51" s="31"/>
      <c r="D51" s="31"/>
      <c r="E51" s="31"/>
      <c r="F51" s="31"/>
      <c r="G51" s="31"/>
      <c r="H51" s="31"/>
      <c r="J51" s="15" t="s">
        <v>2</v>
      </c>
      <c r="K51" s="6">
        <v>5000</v>
      </c>
      <c r="L51" s="6">
        <f>N51-M51</f>
        <v>78.5</v>
      </c>
      <c r="M51" s="92">
        <v>450.5</v>
      </c>
      <c r="N51" s="93">
        <v>529</v>
      </c>
    </row>
    <row r="52" spans="1:252" ht="29.25" customHeight="1" x14ac:dyDescent="0.25">
      <c r="A52" s="31"/>
      <c r="B52" s="31"/>
      <c r="D52" s="31"/>
      <c r="E52" s="31"/>
      <c r="F52" s="31"/>
      <c r="G52" s="31"/>
      <c r="H52" s="31"/>
      <c r="J52" s="15" t="s">
        <v>2</v>
      </c>
      <c r="K52" s="6">
        <v>20000</v>
      </c>
      <c r="L52" s="6">
        <f t="shared" ref="L52:L59" si="0">N52-M52</f>
        <v>50</v>
      </c>
      <c r="M52" s="92">
        <v>1041</v>
      </c>
      <c r="N52" s="93">
        <v>1091</v>
      </c>
    </row>
    <row r="53" spans="1:252" ht="18.75" customHeight="1" x14ac:dyDescent="0.25">
      <c r="A53" s="31"/>
      <c r="B53" s="31"/>
      <c r="D53" s="31"/>
      <c r="E53" s="31"/>
      <c r="F53" s="31"/>
      <c r="G53" s="31"/>
      <c r="H53" s="31"/>
      <c r="J53" s="15" t="s">
        <v>2</v>
      </c>
      <c r="K53" s="6">
        <v>180000</v>
      </c>
      <c r="L53" s="6">
        <f t="shared" si="0"/>
        <v>44.5</v>
      </c>
      <c r="M53" s="92">
        <v>1669.5</v>
      </c>
      <c r="N53" s="93">
        <v>1714</v>
      </c>
      <c r="O53" s="2" t="s">
        <v>6</v>
      </c>
    </row>
    <row r="54" spans="1:252" ht="18.75" customHeight="1" x14ac:dyDescent="0.25">
      <c r="A54" s="31"/>
      <c r="B54" s="31"/>
      <c r="D54" s="31"/>
      <c r="E54" s="31"/>
      <c r="F54" s="31"/>
      <c r="G54" s="31"/>
      <c r="H54" s="31"/>
      <c r="J54" s="15" t="s">
        <v>2</v>
      </c>
      <c r="K54" s="6">
        <v>180000</v>
      </c>
      <c r="L54" s="6">
        <f t="shared" si="0"/>
        <v>23</v>
      </c>
      <c r="M54" s="92">
        <v>2548.5</v>
      </c>
      <c r="N54" s="93">
        <v>2571.5</v>
      </c>
    </row>
    <row r="55" spans="1:252" ht="24" customHeight="1" x14ac:dyDescent="0.25">
      <c r="A55" s="31"/>
      <c r="B55" s="31"/>
      <c r="D55" s="31"/>
      <c r="E55" s="31"/>
      <c r="F55" s="31"/>
      <c r="G55" s="31"/>
      <c r="H55" s="31"/>
      <c r="J55" s="15" t="s">
        <v>2</v>
      </c>
      <c r="K55" s="6">
        <v>500000</v>
      </c>
      <c r="L55" s="6">
        <f t="shared" si="0"/>
        <v>10</v>
      </c>
      <c r="M55" s="92">
        <v>4152</v>
      </c>
      <c r="N55" s="93">
        <v>4162</v>
      </c>
      <c r="O55" s="48" t="s">
        <v>34</v>
      </c>
    </row>
    <row r="56" spans="1:252" ht="26.25" customHeight="1" x14ac:dyDescent="0.25">
      <c r="A56" s="31"/>
      <c r="B56" s="86"/>
      <c r="D56" s="31"/>
      <c r="E56" s="31"/>
      <c r="F56" s="31"/>
      <c r="G56" s="31"/>
      <c r="H56" s="31"/>
      <c r="J56" s="15" t="s">
        <v>2</v>
      </c>
      <c r="K56" s="6">
        <v>500000</v>
      </c>
      <c r="L56" s="6">
        <f t="shared" si="0"/>
        <v>22</v>
      </c>
      <c r="M56" s="92">
        <v>4508</v>
      </c>
      <c r="N56" s="93">
        <v>4530</v>
      </c>
      <c r="O56" s="48" t="s">
        <v>22</v>
      </c>
    </row>
    <row r="57" spans="1:252" ht="18.75" customHeight="1" x14ac:dyDescent="0.25">
      <c r="A57" s="31"/>
      <c r="B57" s="31"/>
      <c r="D57" s="31"/>
      <c r="E57" s="31"/>
      <c r="F57" s="31"/>
      <c r="G57" s="31"/>
      <c r="H57" s="31"/>
      <c r="J57" s="15" t="s">
        <v>2</v>
      </c>
      <c r="K57" s="6">
        <v>1000000</v>
      </c>
      <c r="L57" s="6">
        <f t="shared" si="0"/>
        <v>60.5</v>
      </c>
      <c r="M57" s="92">
        <v>6305.5</v>
      </c>
      <c r="N57" s="93">
        <v>6366</v>
      </c>
      <c r="O57" s="48" t="s">
        <v>34</v>
      </c>
    </row>
    <row r="58" spans="1:252" ht="18.75" customHeight="1" x14ac:dyDescent="0.25">
      <c r="A58" s="31"/>
      <c r="B58" s="31"/>
      <c r="D58" s="31"/>
      <c r="E58" s="31"/>
      <c r="F58" s="31"/>
      <c r="G58" s="31"/>
      <c r="H58" s="31"/>
      <c r="J58" s="15" t="s">
        <v>2</v>
      </c>
      <c r="K58" s="6">
        <v>1000000</v>
      </c>
      <c r="L58" s="6">
        <f t="shared" si="0"/>
        <v>0</v>
      </c>
      <c r="M58" s="92">
        <v>6978.5</v>
      </c>
      <c r="N58" s="93">
        <v>6978.5</v>
      </c>
      <c r="O58" s="48" t="s">
        <v>22</v>
      </c>
    </row>
    <row r="59" spans="1:252" ht="27" customHeight="1" x14ac:dyDescent="0.25">
      <c r="A59" s="31"/>
      <c r="B59" s="31"/>
      <c r="D59" s="31"/>
      <c r="E59" s="31"/>
      <c r="F59" s="31"/>
      <c r="G59" s="31"/>
      <c r="H59" s="31"/>
      <c r="J59" s="15"/>
      <c r="K59" s="6">
        <v>1000001</v>
      </c>
      <c r="L59" s="6">
        <f t="shared" si="0"/>
        <v>0</v>
      </c>
      <c r="M59" s="93">
        <v>7713.5</v>
      </c>
      <c r="N59" s="93">
        <v>7713.5</v>
      </c>
    </row>
    <row r="60" spans="1:252" ht="18.75" customHeight="1" x14ac:dyDescent="0.25">
      <c r="A60" s="31"/>
      <c r="B60" s="31"/>
      <c r="D60" s="31"/>
      <c r="E60" s="31"/>
      <c r="F60" s="31"/>
      <c r="G60" s="31"/>
      <c r="H60" s="31"/>
      <c r="I60" s="79" t="s">
        <v>55</v>
      </c>
      <c r="J60" s="15" t="s">
        <v>2</v>
      </c>
      <c r="K60" s="80" t="s">
        <v>56</v>
      </c>
      <c r="L60" s="6"/>
      <c r="M60" s="94">
        <f>SUM(7713.5+(K61*63))</f>
        <v>6453.5</v>
      </c>
      <c r="N60" s="95"/>
      <c r="Q60" s="88">
        <f>SUM(M58+(K61*63))</f>
        <v>5718.5</v>
      </c>
    </row>
    <row r="61" spans="1:252" ht="18.75" customHeight="1" x14ac:dyDescent="0.25">
      <c r="A61" s="31"/>
      <c r="B61" s="31"/>
      <c r="D61" s="31"/>
      <c r="E61" s="31"/>
      <c r="F61" s="31"/>
      <c r="G61" s="31"/>
      <c r="H61" s="31"/>
      <c r="I61" s="48"/>
      <c r="J61" s="6">
        <f>SUM(C8-K58)/50000</f>
        <v>-20</v>
      </c>
      <c r="K61" s="6">
        <f>CEILING(J61,1)</f>
        <v>-20</v>
      </c>
      <c r="L61" s="6"/>
      <c r="M61" s="6"/>
      <c r="N61" s="17"/>
    </row>
    <row r="62" spans="1:252" ht="18.75" customHeight="1" x14ac:dyDescent="0.25">
      <c r="A62" s="31"/>
      <c r="B62" s="31"/>
      <c r="D62" s="31"/>
      <c r="E62" s="31"/>
      <c r="F62" s="31"/>
      <c r="G62" s="31"/>
      <c r="H62" s="31"/>
      <c r="I62" s="7" t="s">
        <v>37</v>
      </c>
      <c r="J62" s="6">
        <f>IF(AND(C8&gt;K50,C8&lt;=K51),L51, IF(AND(C8&gt;K51,C8&lt;=K52),L52,IF(AND(C8&gt;K52,C8&lt;=K53),K67,IF(AND(C8&gt;K53,C8&lt;=K55),K68,IF(AND(C8&gt;K55,C8&lt;=K57),K69,IF(C8&gt;K58,L59,0))))))</f>
        <v>0</v>
      </c>
      <c r="K62" s="6"/>
      <c r="L62" s="6"/>
      <c r="M62" s="6"/>
      <c r="N62" s="17"/>
    </row>
    <row r="63" spans="1:252" ht="18.75" customHeight="1" x14ac:dyDescent="0.25">
      <c r="A63" s="31"/>
      <c r="B63" s="31"/>
      <c r="D63" s="31"/>
      <c r="E63" s="31"/>
      <c r="F63" s="31"/>
      <c r="G63" s="31"/>
      <c r="H63" s="31"/>
      <c r="I63" s="7" t="s">
        <v>38</v>
      </c>
      <c r="J63" s="6">
        <f>IF(AND(C8&gt;K50,C8&lt;=K51),M51, IF(AND(C8&gt;K51,C8&lt;=K52),M52,IF(AND(C8&gt;K52,C8&lt;=K53),J67,IF(AND(C8&gt;K53,C8&lt;=K55),J68,IF(AND(C8&gt;K55,C8&lt;=K57),J69,IF(C8&gt;=K59,M60,0))))))</f>
        <v>0</v>
      </c>
      <c r="K63" s="6">
        <f>J63+J62</f>
        <v>0</v>
      </c>
      <c r="L63" s="6"/>
      <c r="M63" s="6"/>
      <c r="N63" s="17"/>
      <c r="V63" s="31"/>
      <c r="W63" s="31"/>
      <c r="X63" s="34"/>
      <c r="Y63" s="34"/>
      <c r="Z63" s="34"/>
    </row>
    <row r="64" spans="1:252" s="60" customFormat="1" ht="18.75" customHeight="1" x14ac:dyDescent="0.25">
      <c r="I64" s="50" t="s">
        <v>23</v>
      </c>
      <c r="J64" s="49">
        <f>CEILING(K64,1)</f>
        <v>0</v>
      </c>
      <c r="K64" s="49">
        <f>C8/1000</f>
        <v>0</v>
      </c>
      <c r="L64" s="6"/>
      <c r="M64" s="6"/>
      <c r="N64" s="17"/>
      <c r="O64" s="2"/>
    </row>
    <row r="65" spans="9:15" s="60" customFormat="1" ht="18.75" customHeight="1" x14ac:dyDescent="0.25">
      <c r="I65" s="50" t="s">
        <v>112</v>
      </c>
      <c r="J65" s="87">
        <f>K65</f>
        <v>0</v>
      </c>
      <c r="K65" s="49">
        <f>C8*0.0002</f>
        <v>0</v>
      </c>
      <c r="L65" s="6"/>
      <c r="M65" s="6"/>
      <c r="N65" s="17"/>
      <c r="O65" s="2"/>
    </row>
    <row r="66" spans="9:15" ht="19" customHeight="1" x14ac:dyDescent="0.25">
      <c r="I66" s="60"/>
      <c r="J66" s="61" t="s">
        <v>35</v>
      </c>
      <c r="K66" s="61" t="s">
        <v>36</v>
      </c>
      <c r="L66" s="60"/>
      <c r="M66" s="60"/>
      <c r="N66" s="60"/>
      <c r="O66" s="60"/>
    </row>
    <row r="67" spans="9:15" x14ac:dyDescent="0.25">
      <c r="J67" s="2">
        <f>IF(C17&gt;0,M53,M54)</f>
        <v>2548.5</v>
      </c>
      <c r="K67" s="2">
        <f>IF(C17&gt;0,L53,L54)</f>
        <v>23</v>
      </c>
      <c r="L67" s="48" t="s">
        <v>31</v>
      </c>
    </row>
    <row r="68" spans="9:15" x14ac:dyDescent="0.25">
      <c r="J68" s="2">
        <f>IF(C18&gt;0,M55,M56)</f>
        <v>4152</v>
      </c>
      <c r="K68" s="2">
        <f>IF(C18&gt;0,L55,L56)</f>
        <v>10</v>
      </c>
      <c r="L68" s="48" t="s">
        <v>32</v>
      </c>
    </row>
    <row r="69" spans="9:15" x14ac:dyDescent="0.25">
      <c r="J69" s="2">
        <f>IF(C18&gt;0,M57,M58)</f>
        <v>6305.5</v>
      </c>
      <c r="K69" s="2">
        <f>IF(C18&gt;0,L57,L58)</f>
        <v>60.5</v>
      </c>
      <c r="L69" s="48" t="s">
        <v>33</v>
      </c>
    </row>
    <row r="72" spans="9:15" x14ac:dyDescent="0.25">
      <c r="I72" s="50"/>
    </row>
  </sheetData>
  <sheetProtection algorithmName="SHA-512" hashValue="i8LeVY2cdRaEt5jkqTPgoTka/DsHAo0EaLz4MC2mg7boE4/2s1glsF8KX5nAx4+4Tbdr5lx7LUW+3O6jZSSPJg==" saltValue="Y/1iY6BUcE9SgaHHGFElVA==" spinCount="100000" sheet="1" selectLockedCells="1"/>
  <protectedRanges>
    <protectedRange sqref="C8 C15 C10:C12" name="Range1"/>
    <protectedRange sqref="C13:C14" name="Range1_1"/>
    <protectedRange sqref="F24" name="Range1_2"/>
  </protectedRanges>
  <mergeCells count="11">
    <mergeCell ref="J49:K49"/>
    <mergeCell ref="E11:G11"/>
    <mergeCell ref="D17:H20"/>
    <mergeCell ref="A4:H4"/>
    <mergeCell ref="A3:H3"/>
    <mergeCell ref="A6:H6"/>
    <mergeCell ref="A14:H14"/>
    <mergeCell ref="A39:H39"/>
    <mergeCell ref="A27:H27"/>
    <mergeCell ref="A43:H43"/>
    <mergeCell ref="A44:H45"/>
  </mergeCells>
  <phoneticPr fontId="4" type="noConversion"/>
  <conditionalFormatting sqref="D40:G40">
    <cfRule type="expression" dxfId="2" priority="3">
      <formula>$J$24</formula>
    </cfRule>
  </conditionalFormatting>
  <conditionalFormatting sqref="D29">
    <cfRule type="expression" dxfId="1" priority="2">
      <formula>$J$22</formula>
    </cfRule>
  </conditionalFormatting>
  <conditionalFormatting sqref="C40">
    <cfRule type="expression" dxfId="0" priority="1">
      <formula>$J$22</formula>
    </cfRule>
  </conditionalFormatting>
  <dataValidations count="1">
    <dataValidation type="list" allowBlank="1" showInputMessage="1" showErrorMessage="1" sqref="F22" xr:uid="{00000000-0002-0000-0100-000000000000}">
      <formula1>"Yes, No"</formula1>
    </dataValidation>
  </dataValidations>
  <pageMargins left="0.74803149606299213" right="0.74803149606299213" top="0.39370078740157483" bottom="0.39370078740157483" header="0.51181102362204722" footer="0.31496062992125984"/>
  <pageSetup paperSize="407" scale="64" orientation="portrait" r:id="rId1"/>
  <headerFooter alignWithMargins="0">
    <oddFooter>&amp;LAF- CALC
Revision: 18&amp;CPage 2 of 2&amp;RLast modified: 09/10/2023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Building Services Fees</vt:lpstr>
      <vt:lpstr>Building Consent Fee Calculator</vt:lpstr>
      <vt:lpstr>'Building Consent Fee Calculator'!Print_Area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Laurenson</dc:creator>
  <cp:lastModifiedBy>Sina Schreiber</cp:lastModifiedBy>
  <cp:lastPrinted>2023-10-08T21:26:05Z</cp:lastPrinted>
  <dcterms:created xsi:type="dcterms:W3CDTF">2006-06-22T22:32:14Z</dcterms:created>
  <dcterms:modified xsi:type="dcterms:W3CDTF">2023-10-08T21:26:53Z</dcterms:modified>
</cp:coreProperties>
</file>